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TC\Desktop\RTC\ARC Points\2022\"/>
    </mc:Choice>
  </mc:AlternateContent>
  <xr:revisionPtr revIDLastSave="0" documentId="13_ncr:1_{16700F2A-3C72-4177-A475-3A6E77BFAAE1}" xr6:coauthVersionLast="47" xr6:coauthVersionMax="47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-28920" yWindow="-2070" windowWidth="29040" windowHeight="15840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1-2'!$A$1:$Y$67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  <definedName name="_xlnm.Print_Area" localSheetId="7">Upgrades!$A$10:$E$45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4" l="1"/>
  <c r="N89" i="4"/>
  <c r="E89" i="4" s="1"/>
  <c r="O89" i="4"/>
  <c r="P89" i="4"/>
  <c r="N90" i="4"/>
  <c r="O90" i="4"/>
  <c r="G90" i="4" s="1"/>
  <c r="F90" i="4" s="1"/>
  <c r="P90" i="4"/>
  <c r="N91" i="4"/>
  <c r="E91" i="4" s="1"/>
  <c r="O91" i="4"/>
  <c r="G91" i="4" s="1"/>
  <c r="P91" i="4"/>
  <c r="N92" i="4"/>
  <c r="E92" i="4" s="1"/>
  <c r="O92" i="4"/>
  <c r="G92" i="4" s="1"/>
  <c r="F92" i="4" s="1"/>
  <c r="P92" i="4"/>
  <c r="N93" i="4"/>
  <c r="E93" i="4" s="1"/>
  <c r="O93" i="4"/>
  <c r="G93" i="4" s="1"/>
  <c r="F93" i="4" s="1"/>
  <c r="P93" i="4"/>
  <c r="N94" i="4"/>
  <c r="O94" i="4"/>
  <c r="G94" i="4" s="1"/>
  <c r="F94" i="4" s="1"/>
  <c r="P94" i="4"/>
  <c r="N95" i="4"/>
  <c r="O95" i="4"/>
  <c r="G95" i="4" s="1"/>
  <c r="P95" i="4"/>
  <c r="N96" i="4"/>
  <c r="E96" i="4" s="1"/>
  <c r="O96" i="4"/>
  <c r="G96" i="4" s="1"/>
  <c r="P96" i="4"/>
  <c r="G97" i="4"/>
  <c r="N97" i="4"/>
  <c r="O97" i="4"/>
  <c r="P97" i="4"/>
  <c r="N98" i="4"/>
  <c r="O98" i="4"/>
  <c r="G98" i="4" s="1"/>
  <c r="F98" i="4" s="1"/>
  <c r="P98" i="4"/>
  <c r="N99" i="4"/>
  <c r="O99" i="4"/>
  <c r="G99" i="4" s="1"/>
  <c r="F99" i="4" s="1"/>
  <c r="P99" i="4"/>
  <c r="N100" i="4"/>
  <c r="E100" i="4" s="1"/>
  <c r="O100" i="4"/>
  <c r="G100" i="4" s="1"/>
  <c r="P100" i="4"/>
  <c r="O2" i="11"/>
  <c r="P2" i="11"/>
  <c r="H2" i="11" s="1"/>
  <c r="Q2" i="11"/>
  <c r="O4" i="11"/>
  <c r="P4" i="11"/>
  <c r="H4" i="11" s="1"/>
  <c r="Q4" i="11"/>
  <c r="O3" i="11"/>
  <c r="P3" i="11"/>
  <c r="H3" i="11" s="1"/>
  <c r="G3" i="11" s="1"/>
  <c r="Q3" i="11"/>
  <c r="H5" i="11"/>
  <c r="O5" i="11"/>
  <c r="P5" i="11"/>
  <c r="Q5" i="11"/>
  <c r="O7" i="11"/>
  <c r="P7" i="11"/>
  <c r="H7" i="11" s="1"/>
  <c r="Q7" i="11"/>
  <c r="O8" i="11"/>
  <c r="P8" i="11"/>
  <c r="H8" i="11" s="1"/>
  <c r="Q8" i="11"/>
  <c r="O58" i="11"/>
  <c r="P58" i="11"/>
  <c r="H58" i="11" s="1"/>
  <c r="G58" i="11" s="1"/>
  <c r="Q58" i="11"/>
  <c r="O59" i="11"/>
  <c r="P59" i="11"/>
  <c r="H59" i="11" s="1"/>
  <c r="G59" i="11" s="1"/>
  <c r="Q59" i="11"/>
  <c r="O60" i="11"/>
  <c r="F60" i="11" s="1"/>
  <c r="P60" i="11"/>
  <c r="H60" i="11" s="1"/>
  <c r="Q60" i="11"/>
  <c r="O61" i="11"/>
  <c r="P61" i="11"/>
  <c r="H61" i="11" s="1"/>
  <c r="Q61" i="11"/>
  <c r="O62" i="11"/>
  <c r="P62" i="11"/>
  <c r="H62" i="11" s="1"/>
  <c r="Q62" i="11"/>
  <c r="O63" i="11"/>
  <c r="P63" i="11"/>
  <c r="H63" i="11" s="1"/>
  <c r="Q63" i="11"/>
  <c r="O64" i="11"/>
  <c r="P64" i="11"/>
  <c r="H64" i="11" s="1"/>
  <c r="Q64" i="11"/>
  <c r="O65" i="11"/>
  <c r="P65" i="11"/>
  <c r="H65" i="11" s="1"/>
  <c r="Q65" i="11"/>
  <c r="N6" i="4"/>
  <c r="O6" i="4"/>
  <c r="P6" i="4"/>
  <c r="N8" i="4"/>
  <c r="O8" i="4"/>
  <c r="G8" i="4" s="1"/>
  <c r="P8" i="4"/>
  <c r="N10" i="4"/>
  <c r="O10" i="4"/>
  <c r="G10" i="4" s="1"/>
  <c r="P10" i="4"/>
  <c r="N5" i="4"/>
  <c r="O5" i="4"/>
  <c r="G5" i="4" s="1"/>
  <c r="P5" i="4"/>
  <c r="N9" i="4"/>
  <c r="O9" i="4"/>
  <c r="P9" i="4"/>
  <c r="N85" i="4"/>
  <c r="O85" i="4"/>
  <c r="G85" i="4" s="1"/>
  <c r="P85" i="4"/>
  <c r="N86" i="4"/>
  <c r="O86" i="4"/>
  <c r="G86" i="4" s="1"/>
  <c r="P86" i="4"/>
  <c r="N87" i="4"/>
  <c r="O87" i="4"/>
  <c r="G87" i="4" s="1"/>
  <c r="F87" i="4" s="1"/>
  <c r="P87" i="4"/>
  <c r="N88" i="4"/>
  <c r="O88" i="4"/>
  <c r="G88" i="4" s="1"/>
  <c r="P88" i="4"/>
  <c r="N3" i="4"/>
  <c r="O3" i="4"/>
  <c r="G3" i="4" s="1"/>
  <c r="P3" i="4"/>
  <c r="N4" i="4"/>
  <c r="O4" i="4"/>
  <c r="G4" i="4" s="1"/>
  <c r="P4" i="4"/>
  <c r="N2" i="4"/>
  <c r="O2" i="4"/>
  <c r="G2" i="4" s="1"/>
  <c r="P2" i="4"/>
  <c r="N3" i="3"/>
  <c r="O3" i="3"/>
  <c r="G3" i="3" s="1"/>
  <c r="P3" i="3"/>
  <c r="N75" i="3"/>
  <c r="O75" i="3"/>
  <c r="G75" i="3" s="1"/>
  <c r="F75" i="3" s="1"/>
  <c r="P75" i="3"/>
  <c r="N76" i="3"/>
  <c r="O76" i="3"/>
  <c r="G76" i="3" s="1"/>
  <c r="F76" i="3" s="1"/>
  <c r="P76" i="3"/>
  <c r="N77" i="3"/>
  <c r="O77" i="3"/>
  <c r="G77" i="3" s="1"/>
  <c r="P77" i="3"/>
  <c r="N78" i="3"/>
  <c r="O78" i="3"/>
  <c r="G78" i="3" s="1"/>
  <c r="P78" i="3"/>
  <c r="G79" i="3"/>
  <c r="F79" i="3" s="1"/>
  <c r="N79" i="3"/>
  <c r="O79" i="3"/>
  <c r="P79" i="3"/>
  <c r="N80" i="3"/>
  <c r="O80" i="3"/>
  <c r="G80" i="3" s="1"/>
  <c r="F80" i="3" s="1"/>
  <c r="P80" i="3"/>
  <c r="Q11" i="11"/>
  <c r="Q12" i="11"/>
  <c r="Q10" i="11"/>
  <c r="Q13" i="11"/>
  <c r="Q14" i="11"/>
  <c r="Q15" i="11"/>
  <c r="Q6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P11" i="11"/>
  <c r="P12" i="11"/>
  <c r="P10" i="11"/>
  <c r="P13" i="11"/>
  <c r="P14" i="11"/>
  <c r="P15" i="11"/>
  <c r="P6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O11" i="11"/>
  <c r="O12" i="11"/>
  <c r="O10" i="11"/>
  <c r="O13" i="11"/>
  <c r="O14" i="11"/>
  <c r="O15" i="11"/>
  <c r="O6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F38" i="5" s="1"/>
  <c r="I39" i="5"/>
  <c r="I40" i="5"/>
  <c r="I41" i="5"/>
  <c r="I42" i="5"/>
  <c r="I43" i="5"/>
  <c r="I44" i="5"/>
  <c r="I45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P12" i="4"/>
  <c r="P13" i="4"/>
  <c r="P14" i="4"/>
  <c r="P15" i="4"/>
  <c r="P16" i="4"/>
  <c r="P17" i="4"/>
  <c r="P18" i="4"/>
  <c r="P19" i="4"/>
  <c r="P7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11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O12" i="4"/>
  <c r="O13" i="4"/>
  <c r="O14" i="4"/>
  <c r="O15" i="4"/>
  <c r="O16" i="4"/>
  <c r="O17" i="4"/>
  <c r="O18" i="4"/>
  <c r="O19" i="4"/>
  <c r="O7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11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N12" i="4"/>
  <c r="N13" i="4"/>
  <c r="N14" i="4"/>
  <c r="N15" i="4"/>
  <c r="N16" i="4"/>
  <c r="N17" i="4"/>
  <c r="N18" i="4"/>
  <c r="N19" i="4"/>
  <c r="N7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11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P9" i="3"/>
  <c r="P10" i="3"/>
  <c r="P2" i="3"/>
  <c r="P11" i="3"/>
  <c r="P12" i="3"/>
  <c r="P13" i="3"/>
  <c r="P14" i="3"/>
  <c r="P15" i="3"/>
  <c r="P16" i="3"/>
  <c r="P17" i="3"/>
  <c r="P18" i="3"/>
  <c r="P6" i="3"/>
  <c r="P19" i="3"/>
  <c r="P20" i="3"/>
  <c r="P4" i="3"/>
  <c r="P21" i="3"/>
  <c r="P22" i="3"/>
  <c r="P23" i="3"/>
  <c r="P24" i="3"/>
  <c r="P25" i="3"/>
  <c r="P26" i="3"/>
  <c r="P27" i="3"/>
  <c r="P28" i="3"/>
  <c r="P29" i="3"/>
  <c r="P30" i="3"/>
  <c r="P31" i="3"/>
  <c r="P32" i="3"/>
  <c r="P7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8" i="3"/>
  <c r="P65" i="3"/>
  <c r="P66" i="3"/>
  <c r="P67" i="3"/>
  <c r="P68" i="3"/>
  <c r="P69" i="3"/>
  <c r="P70" i="3"/>
  <c r="P71" i="3"/>
  <c r="P72" i="3"/>
  <c r="P73" i="3"/>
  <c r="P74" i="3"/>
  <c r="P5" i="3"/>
  <c r="O9" i="3"/>
  <c r="O10" i="3"/>
  <c r="O2" i="3"/>
  <c r="O11" i="3"/>
  <c r="O12" i="3"/>
  <c r="O13" i="3"/>
  <c r="O14" i="3"/>
  <c r="O15" i="3"/>
  <c r="O16" i="3"/>
  <c r="O17" i="3"/>
  <c r="O18" i="3"/>
  <c r="O6" i="3"/>
  <c r="O19" i="3"/>
  <c r="O20" i="3"/>
  <c r="O4" i="3"/>
  <c r="O21" i="3"/>
  <c r="O22" i="3"/>
  <c r="O23" i="3"/>
  <c r="O24" i="3"/>
  <c r="O25" i="3"/>
  <c r="O26" i="3"/>
  <c r="O27" i="3"/>
  <c r="O28" i="3"/>
  <c r="O29" i="3"/>
  <c r="O30" i="3"/>
  <c r="O31" i="3"/>
  <c r="O32" i="3"/>
  <c r="O7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8" i="3"/>
  <c r="O65" i="3"/>
  <c r="O66" i="3"/>
  <c r="O67" i="3"/>
  <c r="O68" i="3"/>
  <c r="O69" i="3"/>
  <c r="O70" i="3"/>
  <c r="O71" i="3"/>
  <c r="O72" i="3"/>
  <c r="O73" i="3"/>
  <c r="O74" i="3"/>
  <c r="O5" i="3"/>
  <c r="N9" i="3"/>
  <c r="N10" i="3"/>
  <c r="N2" i="3"/>
  <c r="N11" i="3"/>
  <c r="N12" i="3"/>
  <c r="N13" i="3"/>
  <c r="N14" i="3"/>
  <c r="N15" i="3"/>
  <c r="N16" i="3"/>
  <c r="N17" i="3"/>
  <c r="N18" i="3"/>
  <c r="N6" i="3"/>
  <c r="N19" i="3"/>
  <c r="N20" i="3"/>
  <c r="N4" i="3"/>
  <c r="N21" i="3"/>
  <c r="N22" i="3"/>
  <c r="N23" i="3"/>
  <c r="N24" i="3"/>
  <c r="N25" i="3"/>
  <c r="N26" i="3"/>
  <c r="N27" i="3"/>
  <c r="N28" i="3"/>
  <c r="N29" i="3"/>
  <c r="N30" i="3"/>
  <c r="N31" i="3"/>
  <c r="N32" i="3"/>
  <c r="N7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8" i="3"/>
  <c r="N65" i="3"/>
  <c r="N66" i="3"/>
  <c r="N67" i="3"/>
  <c r="N68" i="3"/>
  <c r="N69" i="3"/>
  <c r="N70" i="3"/>
  <c r="N71" i="3"/>
  <c r="N72" i="3"/>
  <c r="N73" i="3"/>
  <c r="N74" i="3"/>
  <c r="N5" i="3"/>
  <c r="L9" i="2"/>
  <c r="L10" i="2"/>
  <c r="L11" i="2"/>
  <c r="L12" i="2"/>
  <c r="L13" i="2"/>
  <c r="L7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8" i="2"/>
  <c r="L31" i="2"/>
  <c r="L32" i="2"/>
  <c r="L33" i="2"/>
  <c r="L34" i="2"/>
  <c r="L35" i="2"/>
  <c r="L36" i="2"/>
  <c r="L37" i="2"/>
  <c r="L5" i="2"/>
  <c r="L38" i="2"/>
  <c r="L39" i="2"/>
  <c r="L4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6" i="2"/>
  <c r="L80" i="2"/>
  <c r="L81" i="2"/>
  <c r="L82" i="2"/>
  <c r="L83" i="2"/>
  <c r="L84" i="2"/>
  <c r="L85" i="2"/>
  <c r="L86" i="2"/>
  <c r="L2" i="2"/>
  <c r="L87" i="2"/>
  <c r="L3" i="2"/>
  <c r="L88" i="2"/>
  <c r="M9" i="2"/>
  <c r="M10" i="2"/>
  <c r="M11" i="2"/>
  <c r="M12" i="2"/>
  <c r="M13" i="2"/>
  <c r="M7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8" i="2"/>
  <c r="M31" i="2"/>
  <c r="M32" i="2"/>
  <c r="M33" i="2"/>
  <c r="M34" i="2"/>
  <c r="M35" i="2"/>
  <c r="M36" i="2"/>
  <c r="M37" i="2"/>
  <c r="M5" i="2"/>
  <c r="M38" i="2"/>
  <c r="M39" i="2"/>
  <c r="M4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6" i="2"/>
  <c r="M80" i="2"/>
  <c r="M81" i="2"/>
  <c r="M82" i="2"/>
  <c r="M83" i="2"/>
  <c r="M84" i="2"/>
  <c r="M85" i="2"/>
  <c r="M86" i="2"/>
  <c r="M2" i="2"/>
  <c r="M87" i="2"/>
  <c r="M3" i="2"/>
  <c r="M88" i="2"/>
  <c r="N9" i="2"/>
  <c r="N10" i="2"/>
  <c r="N11" i="2"/>
  <c r="N12" i="2"/>
  <c r="N13" i="2"/>
  <c r="N7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8" i="2"/>
  <c r="N31" i="2"/>
  <c r="N32" i="2"/>
  <c r="N33" i="2"/>
  <c r="N34" i="2"/>
  <c r="N35" i="2"/>
  <c r="N36" i="2"/>
  <c r="N37" i="2"/>
  <c r="N5" i="2"/>
  <c r="N38" i="2"/>
  <c r="N39" i="2"/>
  <c r="N4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6" i="2"/>
  <c r="N80" i="2"/>
  <c r="N81" i="2"/>
  <c r="N82" i="2"/>
  <c r="N83" i="2"/>
  <c r="N84" i="2"/>
  <c r="N85" i="2"/>
  <c r="N86" i="2"/>
  <c r="N2" i="2"/>
  <c r="N87" i="2"/>
  <c r="N3" i="2"/>
  <c r="N88" i="2"/>
  <c r="F14" i="5"/>
  <c r="F22" i="5"/>
  <c r="F24" i="5"/>
  <c r="G9" i="1"/>
  <c r="G10" i="1"/>
  <c r="G11" i="1"/>
  <c r="G12" i="1"/>
  <c r="G13" i="1"/>
  <c r="G6" i="1"/>
  <c r="G14" i="1"/>
  <c r="G15" i="1"/>
  <c r="G16" i="1"/>
  <c r="G17" i="1"/>
  <c r="G18" i="1"/>
  <c r="G2" i="1"/>
  <c r="G19" i="1"/>
  <c r="G20" i="1"/>
  <c r="G21" i="1"/>
  <c r="G22" i="1"/>
  <c r="G23" i="1"/>
  <c r="G7" i="1"/>
  <c r="G24" i="1"/>
  <c r="G3" i="1"/>
  <c r="G25" i="1"/>
  <c r="G26" i="1"/>
  <c r="G27" i="1"/>
  <c r="G28" i="1"/>
  <c r="G29" i="1"/>
  <c r="G8" i="1"/>
  <c r="G30" i="1"/>
  <c r="G31" i="1"/>
  <c r="G32" i="1"/>
  <c r="G33" i="1"/>
  <c r="G4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" i="1"/>
  <c r="G59" i="1"/>
  <c r="G60" i="1"/>
  <c r="G61" i="1"/>
  <c r="G62" i="1"/>
  <c r="G63" i="1"/>
  <c r="G64" i="1"/>
  <c r="G65" i="1"/>
  <c r="G66" i="1"/>
  <c r="G67" i="1"/>
  <c r="F9" i="1"/>
  <c r="F10" i="1"/>
  <c r="F11" i="1"/>
  <c r="F12" i="1"/>
  <c r="F13" i="1"/>
  <c r="F6" i="1"/>
  <c r="F14" i="1"/>
  <c r="F15" i="1"/>
  <c r="F16" i="1"/>
  <c r="F17" i="1"/>
  <c r="F18" i="1"/>
  <c r="F2" i="1"/>
  <c r="F19" i="1"/>
  <c r="F20" i="1"/>
  <c r="F21" i="1"/>
  <c r="F22" i="1"/>
  <c r="F23" i="1"/>
  <c r="F7" i="1"/>
  <c r="F24" i="1"/>
  <c r="F3" i="1"/>
  <c r="F25" i="1"/>
  <c r="F26" i="1"/>
  <c r="F27" i="1"/>
  <c r="F28" i="1"/>
  <c r="F29" i="1"/>
  <c r="F8" i="1"/>
  <c r="F30" i="1"/>
  <c r="F31" i="1"/>
  <c r="F32" i="1"/>
  <c r="F33" i="1"/>
  <c r="F4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" i="1"/>
  <c r="F59" i="1"/>
  <c r="F60" i="1"/>
  <c r="F61" i="1"/>
  <c r="F62" i="1"/>
  <c r="F63" i="1"/>
  <c r="F64" i="1"/>
  <c r="F65" i="1"/>
  <c r="F66" i="1"/>
  <c r="F67" i="1"/>
  <c r="F95" i="4" l="1"/>
  <c r="E97" i="4"/>
  <c r="E95" i="4"/>
  <c r="F97" i="4"/>
  <c r="E90" i="4"/>
  <c r="E99" i="4"/>
  <c r="F96" i="4"/>
  <c r="E94" i="4"/>
  <c r="E3" i="4"/>
  <c r="F100" i="4"/>
  <c r="E98" i="4"/>
  <c r="F91" i="4"/>
  <c r="F89" i="4"/>
  <c r="F64" i="11"/>
  <c r="G61" i="11"/>
  <c r="G8" i="11"/>
  <c r="G2" i="11"/>
  <c r="E5" i="4"/>
  <c r="F7" i="11"/>
  <c r="G65" i="11"/>
  <c r="G63" i="11"/>
  <c r="G60" i="11"/>
  <c r="F58" i="11"/>
  <c r="G5" i="11"/>
  <c r="F62" i="11"/>
  <c r="F2" i="11"/>
  <c r="G7" i="11"/>
  <c r="G4" i="11"/>
  <c r="F65" i="11"/>
  <c r="F61" i="11"/>
  <c r="F8" i="11"/>
  <c r="F4" i="11"/>
  <c r="F63" i="11"/>
  <c r="F59" i="11"/>
  <c r="F5" i="11"/>
  <c r="G64" i="11"/>
  <c r="G62" i="11"/>
  <c r="F3" i="11"/>
  <c r="E87" i="4"/>
  <c r="E9" i="4"/>
  <c r="E8" i="4"/>
  <c r="F85" i="4"/>
  <c r="E10" i="4"/>
  <c r="F88" i="4"/>
  <c r="F86" i="4"/>
  <c r="G9" i="4"/>
  <c r="F9" i="4" s="1"/>
  <c r="F5" i="4"/>
  <c r="E6" i="4"/>
  <c r="E86" i="4"/>
  <c r="E4" i="4"/>
  <c r="F8" i="4"/>
  <c r="F3" i="4"/>
  <c r="E85" i="4"/>
  <c r="E88" i="4"/>
  <c r="G6" i="4"/>
  <c r="F6" i="4" s="1"/>
  <c r="F10" i="4"/>
  <c r="F2" i="4"/>
  <c r="F4" i="4"/>
  <c r="E2" i="4"/>
  <c r="E80" i="3"/>
  <c r="F78" i="3"/>
  <c r="F77" i="3"/>
  <c r="E79" i="3"/>
  <c r="E3" i="3"/>
  <c r="E76" i="3"/>
  <c r="E78" i="3"/>
  <c r="E75" i="3"/>
  <c r="E77" i="3"/>
  <c r="F3" i="3"/>
  <c r="F6" i="5"/>
  <c r="F30" i="5"/>
  <c r="F41" i="5"/>
  <c r="F33" i="5"/>
  <c r="F25" i="5"/>
  <c r="F17" i="5"/>
  <c r="F9" i="5"/>
  <c r="F45" i="5"/>
  <c r="F37" i="5"/>
  <c r="F29" i="5"/>
  <c r="F21" i="5"/>
  <c r="F13" i="5"/>
  <c r="F5" i="5"/>
  <c r="F40" i="5"/>
  <c r="F32" i="5"/>
  <c r="F16" i="5"/>
  <c r="F8" i="5"/>
  <c r="F44" i="5"/>
  <c r="F36" i="5"/>
  <c r="F28" i="5"/>
  <c r="F20" i="5"/>
  <c r="F12" i="5"/>
  <c r="F4" i="5"/>
  <c r="F31" i="5"/>
  <c r="F15" i="5"/>
  <c r="F7" i="5"/>
  <c r="F43" i="5"/>
  <c r="F27" i="5"/>
  <c r="F19" i="5"/>
  <c r="F11" i="5"/>
  <c r="F3" i="5"/>
  <c r="F39" i="5"/>
  <c r="F23" i="5"/>
  <c r="F35" i="5"/>
  <c r="F42" i="5"/>
  <c r="F34" i="5"/>
  <c r="F26" i="5"/>
  <c r="F18" i="5"/>
  <c r="F10" i="5"/>
  <c r="F2" i="5"/>
  <c r="E71" i="2" l="1"/>
  <c r="G71" i="2"/>
  <c r="F71" i="2" s="1"/>
  <c r="H9" i="1"/>
  <c r="H10" i="1"/>
  <c r="H11" i="1"/>
  <c r="H12" i="1"/>
  <c r="H13" i="1"/>
  <c r="H6" i="1"/>
  <c r="H14" i="1"/>
  <c r="H15" i="1"/>
  <c r="H16" i="1"/>
  <c r="H17" i="1"/>
  <c r="H18" i="1"/>
  <c r="H2" i="1"/>
  <c r="H19" i="1"/>
  <c r="H20" i="1"/>
  <c r="H21" i="1"/>
  <c r="H22" i="1"/>
  <c r="H23" i="1"/>
  <c r="H7" i="1"/>
  <c r="H24" i="1"/>
  <c r="H3" i="1"/>
  <c r="H25" i="1"/>
  <c r="H26" i="1"/>
  <c r="H27" i="1"/>
  <c r="H28" i="1"/>
  <c r="H29" i="1"/>
  <c r="H8" i="1"/>
  <c r="H30" i="1"/>
  <c r="H31" i="1"/>
  <c r="H32" i="1"/>
  <c r="H33" i="1"/>
  <c r="H4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" i="1"/>
  <c r="H59" i="1"/>
  <c r="H60" i="1"/>
  <c r="H61" i="1"/>
  <c r="H62" i="1"/>
  <c r="H63" i="1"/>
  <c r="H64" i="1"/>
  <c r="H65" i="1"/>
  <c r="H66" i="1"/>
  <c r="H67" i="1"/>
  <c r="G88" i="2" l="1"/>
  <c r="F88" i="2" s="1"/>
  <c r="E88" i="2" l="1"/>
  <c r="E5" i="3"/>
  <c r="G5" i="3"/>
  <c r="F5" i="3" s="1"/>
  <c r="E67" i="1" l="1"/>
  <c r="G3" i="2" l="1"/>
  <c r="F3" i="2" s="1"/>
  <c r="G74" i="3"/>
  <c r="F74" i="3" l="1"/>
  <c r="E3" i="2"/>
  <c r="E74" i="3"/>
  <c r="G29" i="4"/>
  <c r="G47" i="4"/>
  <c r="G44" i="4"/>
  <c r="G28" i="4"/>
  <c r="G12" i="4"/>
  <c r="G13" i="4"/>
  <c r="G14" i="4"/>
  <c r="G16" i="4"/>
  <c r="G17" i="4"/>
  <c r="G20" i="4"/>
  <c r="G21" i="4"/>
  <c r="G18" i="4"/>
  <c r="G22" i="4"/>
  <c r="G23" i="4"/>
  <c r="G24" i="4"/>
  <c r="G15" i="4"/>
  <c r="G25" i="4"/>
  <c r="G27" i="4"/>
  <c r="G30" i="4"/>
  <c r="G31" i="4"/>
  <c r="G32" i="4"/>
  <c r="G33" i="4"/>
  <c r="G34" i="4"/>
  <c r="G19" i="4"/>
  <c r="G35" i="4"/>
  <c r="G26" i="4"/>
  <c r="G36" i="4"/>
  <c r="G37" i="4"/>
  <c r="G38" i="4"/>
  <c r="G39" i="4"/>
  <c r="G40" i="4"/>
  <c r="G41" i="4"/>
  <c r="G42" i="4"/>
  <c r="G43" i="4"/>
  <c r="G7" i="4"/>
  <c r="G45" i="4"/>
  <c r="G46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48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35" i="2"/>
  <c r="F35" i="2" s="1"/>
  <c r="G11" i="4" l="1"/>
  <c r="F11" i="4" s="1"/>
  <c r="F44" i="4"/>
  <c r="F47" i="4"/>
  <c r="F28" i="4"/>
  <c r="F29" i="4"/>
  <c r="E11" i="4"/>
  <c r="E29" i="4"/>
  <c r="E47" i="4"/>
  <c r="E44" i="4"/>
  <c r="E28" i="4"/>
  <c r="E35" i="2"/>
  <c r="E13" i="2"/>
  <c r="G13" i="2"/>
  <c r="F13" i="2" s="1"/>
  <c r="G87" i="2" l="1"/>
  <c r="F87" i="2" s="1"/>
  <c r="G2" i="2"/>
  <c r="F2" i="2" s="1"/>
  <c r="E87" i="2" l="1"/>
  <c r="E2" i="2"/>
  <c r="G73" i="3"/>
  <c r="G46" i="2"/>
  <c r="F46" i="2" s="1"/>
  <c r="F21" i="4" l="1"/>
  <c r="F46" i="4"/>
  <c r="E73" i="3"/>
  <c r="F73" i="3"/>
  <c r="E46" i="2"/>
  <c r="E46" i="4"/>
  <c r="E21" i="4"/>
  <c r="G25" i="2"/>
  <c r="F25" i="2" s="1"/>
  <c r="G85" i="2"/>
  <c r="F85" i="2" s="1"/>
  <c r="G86" i="2"/>
  <c r="F86" i="2" s="1"/>
  <c r="G72" i="3"/>
  <c r="G18" i="3"/>
  <c r="G25" i="3"/>
  <c r="G70" i="3"/>
  <c r="G69" i="3"/>
  <c r="G68" i="3"/>
  <c r="F18" i="3" l="1"/>
  <c r="E29" i="1"/>
  <c r="E85" i="2"/>
  <c r="E25" i="2"/>
  <c r="E72" i="3"/>
  <c r="E25" i="3"/>
  <c r="E69" i="3"/>
  <c r="E71" i="3"/>
  <c r="E86" i="2"/>
  <c r="E66" i="1"/>
  <c r="E18" i="3"/>
  <c r="F70" i="3"/>
  <c r="F72" i="3"/>
  <c r="G71" i="3"/>
  <c r="F71" i="3" s="1"/>
  <c r="E68" i="3"/>
  <c r="E70" i="3"/>
  <c r="F25" i="3"/>
  <c r="F68" i="3"/>
  <c r="F69" i="3"/>
  <c r="G51" i="2"/>
  <c r="F51" i="2" s="1"/>
  <c r="H24" i="11"/>
  <c r="G8" i="2"/>
  <c r="F8" i="2" s="1"/>
  <c r="H23" i="11"/>
  <c r="H30" i="11"/>
  <c r="G31" i="3"/>
  <c r="G30" i="11" l="1"/>
  <c r="G23" i="11"/>
  <c r="G24" i="11"/>
  <c r="F36" i="4"/>
  <c r="F33" i="4"/>
  <c r="F45" i="4"/>
  <c r="E51" i="2"/>
  <c r="F24" i="11"/>
  <c r="F30" i="11"/>
  <c r="F23" i="11"/>
  <c r="E8" i="2"/>
  <c r="E45" i="4"/>
  <c r="E36" i="4"/>
  <c r="E33" i="4"/>
  <c r="F31" i="3"/>
  <c r="E31" i="3"/>
  <c r="G24" i="2"/>
  <c r="F24" i="2" s="1"/>
  <c r="G84" i="2"/>
  <c r="F84" i="2" s="1"/>
  <c r="G48" i="2"/>
  <c r="F48" i="2" s="1"/>
  <c r="G32" i="3"/>
  <c r="G66" i="3"/>
  <c r="G10" i="3"/>
  <c r="G17" i="3"/>
  <c r="E65" i="1" l="1"/>
  <c r="E64" i="1"/>
  <c r="E24" i="2"/>
  <c r="F10" i="3"/>
  <c r="E84" i="2"/>
  <c r="E48" i="2"/>
  <c r="E10" i="3"/>
  <c r="F17" i="3"/>
  <c r="F66" i="3"/>
  <c r="F32" i="3"/>
  <c r="E17" i="3"/>
  <c r="E32" i="3"/>
  <c r="E67" i="3"/>
  <c r="E66" i="3"/>
  <c r="G67" i="3"/>
  <c r="F67" i="3" s="1"/>
  <c r="G37" i="3"/>
  <c r="G24" i="3"/>
  <c r="G6" i="3"/>
  <c r="G54" i="2"/>
  <c r="F54" i="2" s="1"/>
  <c r="G26" i="2"/>
  <c r="F26" i="2" s="1"/>
  <c r="F25" i="4" l="1"/>
  <c r="F43" i="4"/>
  <c r="E36" i="1"/>
  <c r="E54" i="2"/>
  <c r="E37" i="3"/>
  <c r="E6" i="3"/>
  <c r="E43" i="4"/>
  <c r="F37" i="3"/>
  <c r="E24" i="3"/>
  <c r="F24" i="3"/>
  <c r="E25" i="4"/>
  <c r="F6" i="3"/>
  <c r="E26" i="2"/>
  <c r="F42" i="4" l="1"/>
  <c r="F31" i="4"/>
  <c r="F24" i="4"/>
  <c r="E17" i="1"/>
  <c r="E31" i="4"/>
  <c r="E42" i="4"/>
  <c r="E24" i="4"/>
  <c r="H12" i="11"/>
  <c r="G12" i="11" l="1"/>
  <c r="F12" i="11"/>
  <c r="G65" i="3"/>
  <c r="E63" i="1" l="1"/>
  <c r="E65" i="3"/>
  <c r="F65" i="3"/>
  <c r="G82" i="2"/>
  <c r="F82" i="2" s="1"/>
  <c r="G83" i="2"/>
  <c r="F83" i="2" s="1"/>
  <c r="G59" i="2"/>
  <c r="F59" i="2" s="1"/>
  <c r="G34" i="2"/>
  <c r="F34" i="2" s="1"/>
  <c r="H35" i="11"/>
  <c r="G35" i="11" l="1"/>
  <c r="F35" i="11"/>
  <c r="E12" i="2"/>
  <c r="E10" i="2"/>
  <c r="E83" i="2"/>
  <c r="E82" i="2"/>
  <c r="G12" i="2"/>
  <c r="F12" i="2" s="1"/>
  <c r="G10" i="2"/>
  <c r="F10" i="2" s="1"/>
  <c r="E59" i="2"/>
  <c r="E34" i="2"/>
  <c r="F19" i="4" l="1"/>
  <c r="F15" i="4"/>
  <c r="F41" i="4"/>
  <c r="F17" i="4"/>
  <c r="E41" i="4"/>
  <c r="E15" i="4"/>
  <c r="E19" i="4"/>
  <c r="E17" i="4"/>
  <c r="G29" i="2" l="1"/>
  <c r="F29" i="2" s="1"/>
  <c r="G81" i="2"/>
  <c r="F81" i="2" s="1"/>
  <c r="E29" i="2" l="1"/>
  <c r="E81" i="2"/>
  <c r="F14" i="4" l="1"/>
  <c r="E14" i="4"/>
  <c r="G44" i="2"/>
  <c r="F44" i="2" s="1"/>
  <c r="G39" i="2"/>
  <c r="F39" i="2" s="1"/>
  <c r="E44" i="2" l="1"/>
  <c r="E39" i="2"/>
  <c r="G80" i="2"/>
  <c r="F80" i="2" s="1"/>
  <c r="G33" i="2"/>
  <c r="F33" i="2" s="1"/>
  <c r="G20" i="2"/>
  <c r="F20" i="2" s="1"/>
  <c r="G8" i="3"/>
  <c r="G4" i="3"/>
  <c r="G13" i="3"/>
  <c r="E33" i="2" l="1"/>
  <c r="E80" i="2"/>
  <c r="E8" i="3"/>
  <c r="E4" i="1"/>
  <c r="E35" i="1"/>
  <c r="E20" i="2"/>
  <c r="F4" i="3"/>
  <c r="F13" i="3"/>
  <c r="F8" i="3"/>
  <c r="E4" i="3"/>
  <c r="E13" i="3"/>
  <c r="H20" i="11"/>
  <c r="G20" i="11" s="1"/>
  <c r="H41" i="11"/>
  <c r="G41" i="11" s="1"/>
  <c r="H22" i="11"/>
  <c r="G22" i="11" s="1"/>
  <c r="H17" i="11"/>
  <c r="G17" i="11" s="1"/>
  <c r="G7" i="2"/>
  <c r="F7" i="2" s="1"/>
  <c r="H33" i="11"/>
  <c r="G33" i="11" s="1"/>
  <c r="G34" i="3"/>
  <c r="G58" i="2"/>
  <c r="F58" i="2" s="1"/>
  <c r="G14" i="2"/>
  <c r="F14" i="2" s="1"/>
  <c r="F13" i="4" l="1"/>
  <c r="F18" i="4"/>
  <c r="F49" i="4"/>
  <c r="F30" i="4"/>
  <c r="E7" i="2"/>
  <c r="E34" i="3"/>
  <c r="F41" i="11"/>
  <c r="E34" i="1"/>
  <c r="F20" i="11"/>
  <c r="E49" i="4"/>
  <c r="E13" i="4"/>
  <c r="E30" i="4"/>
  <c r="E18" i="4"/>
  <c r="F22" i="11"/>
  <c r="F17" i="11"/>
  <c r="F33" i="11"/>
  <c r="E58" i="2"/>
  <c r="F34" i="3"/>
  <c r="E14" i="2"/>
  <c r="G60" i="2"/>
  <c r="F60" i="2" s="1"/>
  <c r="G45" i="2"/>
  <c r="F45" i="2" s="1"/>
  <c r="G19" i="2"/>
  <c r="F19" i="2" s="1"/>
  <c r="G35" i="3"/>
  <c r="G7" i="3"/>
  <c r="G30" i="3"/>
  <c r="E45" i="2" l="1"/>
  <c r="F35" i="3"/>
  <c r="F30" i="3"/>
  <c r="F7" i="3"/>
  <c r="E35" i="3"/>
  <c r="E60" i="2"/>
  <c r="E19" i="2"/>
  <c r="E7" i="3"/>
  <c r="E30" i="3"/>
  <c r="G17" i="2"/>
  <c r="F17" i="2" s="1"/>
  <c r="E17" i="2" l="1"/>
  <c r="G12" i="3"/>
  <c r="G19" i="3"/>
  <c r="H16" i="11"/>
  <c r="G16" i="11" s="1"/>
  <c r="F22" i="4" l="1"/>
  <c r="F16" i="11"/>
  <c r="F19" i="3"/>
  <c r="F12" i="3"/>
  <c r="E22" i="4"/>
  <c r="E12" i="3"/>
  <c r="E19" i="3"/>
  <c r="H10" i="11"/>
  <c r="G10" i="11" s="1"/>
  <c r="F10" i="11" l="1"/>
  <c r="F76" i="4" l="1"/>
  <c r="E76" i="4"/>
  <c r="G11" i="3"/>
  <c r="G15" i="3"/>
  <c r="H43" i="11"/>
  <c r="G43" i="11" s="1"/>
  <c r="H42" i="11"/>
  <c r="G42" i="11" s="1"/>
  <c r="H32" i="11"/>
  <c r="G32" i="11" s="1"/>
  <c r="G5" i="2"/>
  <c r="F5" i="2" s="1"/>
  <c r="G11" i="2"/>
  <c r="F11" i="2" s="1"/>
  <c r="G23" i="3"/>
  <c r="F40" i="4" l="1"/>
  <c r="F12" i="4"/>
  <c r="F11" i="3"/>
  <c r="F23" i="3"/>
  <c r="E15" i="3"/>
  <c r="F15" i="3"/>
  <c r="E5" i="2"/>
  <c r="E11" i="3"/>
  <c r="E14" i="3"/>
  <c r="E33" i="1"/>
  <c r="F43" i="11"/>
  <c r="F42" i="11"/>
  <c r="E12" i="4"/>
  <c r="F32" i="11"/>
  <c r="E11" i="2"/>
  <c r="G14" i="3"/>
  <c r="F14" i="3" s="1"/>
  <c r="E23" i="3"/>
  <c r="E40" i="4"/>
  <c r="E21" i="1" l="1"/>
  <c r="G62" i="3"/>
  <c r="G63" i="3"/>
  <c r="G64" i="3"/>
  <c r="G33" i="3"/>
  <c r="G47" i="2"/>
  <c r="F47" i="2" s="1"/>
  <c r="G21" i="2"/>
  <c r="F21" i="2" s="1"/>
  <c r="E6" i="2" l="1"/>
  <c r="G6" i="2"/>
  <c r="F6" i="2" s="1"/>
  <c r="F62" i="3"/>
  <c r="E63" i="3"/>
  <c r="E64" i="3"/>
  <c r="E33" i="3"/>
  <c r="E2" i="3"/>
  <c r="F63" i="3"/>
  <c r="F64" i="3"/>
  <c r="F33" i="3"/>
  <c r="E62" i="3"/>
  <c r="G2" i="3"/>
  <c r="F2" i="3" s="1"/>
  <c r="E47" i="2"/>
  <c r="E21" i="2"/>
  <c r="G43" i="2" l="1"/>
  <c r="F43" i="2" s="1"/>
  <c r="E43" i="2" l="1"/>
  <c r="F83" i="4" l="1"/>
  <c r="F84" i="4" l="1"/>
  <c r="F74" i="4"/>
  <c r="F7" i="4"/>
  <c r="F38" i="4"/>
  <c r="F26" i="4"/>
  <c r="F75" i="4"/>
  <c r="F16" i="4"/>
  <c r="E84" i="4"/>
  <c r="H31" i="11"/>
  <c r="G31" i="11" s="1"/>
  <c r="H15" i="11"/>
  <c r="G15" i="11" s="1"/>
  <c r="F15" i="11"/>
  <c r="E26" i="4"/>
  <c r="E16" i="4"/>
  <c r="E7" i="4"/>
  <c r="H39" i="11"/>
  <c r="G39" i="11" s="1"/>
  <c r="H19" i="11"/>
  <c r="G19" i="11" s="1"/>
  <c r="F31" i="11"/>
  <c r="F11" i="11"/>
  <c r="F19" i="11"/>
  <c r="E83" i="4"/>
  <c r="E38" i="4"/>
  <c r="E75" i="4"/>
  <c r="H11" i="11"/>
  <c r="G11" i="11" s="1"/>
  <c r="F39" i="11"/>
  <c r="E74" i="4"/>
  <c r="G61" i="3"/>
  <c r="E61" i="3" l="1"/>
  <c r="F61" i="3"/>
  <c r="G9" i="2"/>
  <c r="F9" i="2" s="1"/>
  <c r="G36" i="2"/>
  <c r="F36" i="2" s="1"/>
  <c r="G60" i="3"/>
  <c r="G9" i="3"/>
  <c r="F35" i="4" l="1"/>
  <c r="F27" i="4"/>
  <c r="F32" i="4"/>
  <c r="E60" i="3"/>
  <c r="E9" i="2"/>
  <c r="E36" i="2"/>
  <c r="F37" i="11"/>
  <c r="H37" i="11"/>
  <c r="G37" i="11" s="1"/>
  <c r="E9" i="3"/>
  <c r="F60" i="3"/>
  <c r="F9" i="3"/>
  <c r="E35" i="4"/>
  <c r="E27" i="4"/>
  <c r="E32" i="4"/>
  <c r="F71" i="4" l="1"/>
  <c r="F69" i="4"/>
  <c r="F72" i="4"/>
  <c r="F70" i="4"/>
  <c r="F73" i="4"/>
  <c r="F23" i="4"/>
  <c r="E73" i="4"/>
  <c r="E71" i="4"/>
  <c r="E72" i="4"/>
  <c r="E70" i="4"/>
  <c r="E23" i="4"/>
  <c r="E69" i="4"/>
  <c r="F48" i="4" l="1"/>
  <c r="F62" i="4"/>
  <c r="F66" i="4"/>
  <c r="F64" i="4"/>
  <c r="F67" i="4"/>
  <c r="F63" i="4"/>
  <c r="F65" i="4"/>
  <c r="E67" i="4"/>
  <c r="E63" i="4"/>
  <c r="E65" i="4"/>
  <c r="E66" i="4"/>
  <c r="E64" i="4"/>
  <c r="E48" i="4"/>
  <c r="E62" i="4"/>
  <c r="E9" i="1" l="1"/>
  <c r="E20" i="1"/>
  <c r="E45" i="1"/>
  <c r="E7" i="1"/>
  <c r="E30" i="1"/>
  <c r="E40" i="1"/>
  <c r="E55" i="1"/>
  <c r="E15" i="1"/>
  <c r="E48" i="1"/>
  <c r="E61" i="1"/>
  <c r="E58" i="1"/>
  <c r="E28" i="1"/>
  <c r="E26" i="1"/>
  <c r="E24" i="1"/>
  <c r="E12" i="1"/>
  <c r="E62" i="1"/>
  <c r="E56" i="1"/>
  <c r="E52" i="1"/>
  <c r="E8" i="1"/>
  <c r="E23" i="1"/>
  <c r="E42" i="1"/>
  <c r="E25" i="1"/>
  <c r="E2" i="1"/>
  <c r="E27" i="1"/>
  <c r="E59" i="1"/>
  <c r="E16" i="1"/>
  <c r="E53" i="1"/>
  <c r="E50" i="1"/>
  <c r="E46" i="1"/>
  <c r="E44" i="1"/>
  <c r="E43" i="1"/>
  <c r="E41" i="1"/>
  <c r="E39" i="1"/>
  <c r="E38" i="1"/>
  <c r="E11" i="1"/>
  <c r="E6" i="1"/>
  <c r="E5" i="1"/>
  <c r="E49" i="1"/>
  <c r="E37" i="1"/>
  <c r="E14" i="1"/>
  <c r="E10" i="1"/>
  <c r="E60" i="1"/>
  <c r="E57" i="1"/>
  <c r="E54" i="1"/>
  <c r="E51" i="1"/>
  <c r="E47" i="1"/>
  <c r="E32" i="1"/>
  <c r="E19" i="1"/>
  <c r="E22" i="1"/>
  <c r="E3" i="1"/>
  <c r="E18" i="1"/>
  <c r="E31" i="1"/>
  <c r="E13" i="1"/>
  <c r="E27" i="2" l="1"/>
  <c r="G27" i="2"/>
  <c r="F27" i="2" s="1"/>
  <c r="E15" i="2"/>
  <c r="G15" i="2"/>
  <c r="F15" i="2" s="1"/>
  <c r="E68" i="4"/>
  <c r="F68" i="4"/>
  <c r="G29" i="3" l="1"/>
  <c r="F29" i="3" s="1"/>
  <c r="G59" i="3"/>
  <c r="G57" i="3"/>
  <c r="G55" i="3"/>
  <c r="G50" i="3"/>
  <c r="E57" i="3" l="1"/>
  <c r="E59" i="3"/>
  <c r="E29" i="3"/>
  <c r="F57" i="3"/>
  <c r="F55" i="3"/>
  <c r="F50" i="3"/>
  <c r="F59" i="3"/>
  <c r="E50" i="3"/>
  <c r="E55" i="3"/>
  <c r="F59" i="4"/>
  <c r="F53" i="4"/>
  <c r="E53" i="4" l="1"/>
  <c r="E59" i="4"/>
  <c r="G75" i="2" l="1"/>
  <c r="F75" i="2" s="1"/>
  <c r="G63" i="2"/>
  <c r="F63" i="2" s="1"/>
  <c r="G69" i="2"/>
  <c r="F69" i="2" s="1"/>
  <c r="G67" i="2"/>
  <c r="F67" i="2" s="1"/>
  <c r="G18" i="2"/>
  <c r="F18" i="2" s="1"/>
  <c r="E18" i="2"/>
  <c r="E63" i="2"/>
  <c r="E75" i="2"/>
  <c r="E69" i="2"/>
  <c r="E67" i="2"/>
  <c r="F81" i="4" l="1"/>
  <c r="F37" i="4"/>
  <c r="E81" i="4" l="1"/>
  <c r="E37" i="4"/>
  <c r="G38" i="3"/>
  <c r="G20" i="3"/>
  <c r="E20" i="3" l="1"/>
  <c r="F38" i="3"/>
  <c r="E38" i="3"/>
  <c r="F20" i="3"/>
  <c r="G22" i="2" l="1"/>
  <c r="F22" i="2" s="1"/>
  <c r="G73" i="2"/>
  <c r="F73" i="2" s="1"/>
  <c r="G32" i="2"/>
  <c r="F32" i="2" s="1"/>
  <c r="E73" i="2"/>
  <c r="E32" i="2"/>
  <c r="E22" i="2"/>
  <c r="F60" i="4"/>
  <c r="F61" i="4"/>
  <c r="E61" i="4" l="1"/>
  <c r="E60" i="4"/>
  <c r="H44" i="11"/>
  <c r="G44" i="11" s="1"/>
  <c r="G41" i="2" l="1"/>
  <c r="F41" i="2" s="1"/>
  <c r="G37" i="2"/>
  <c r="F37" i="2" s="1"/>
  <c r="G70" i="2"/>
  <c r="F70" i="2" s="1"/>
  <c r="E41" i="2"/>
  <c r="E70" i="2"/>
  <c r="F44" i="11"/>
  <c r="E37" i="2"/>
  <c r="H6" i="11" l="1"/>
  <c r="G6" i="11" s="1"/>
  <c r="H36" i="11"/>
  <c r="G36" i="11" s="1"/>
  <c r="H46" i="11"/>
  <c r="G46" i="11" s="1"/>
  <c r="H55" i="11"/>
  <c r="G55" i="11" s="1"/>
  <c r="H50" i="11"/>
  <c r="G50" i="11" s="1"/>
  <c r="H57" i="11"/>
  <c r="G57" i="11" s="1"/>
  <c r="H48" i="11"/>
  <c r="G48" i="11" s="1"/>
  <c r="H54" i="11"/>
  <c r="G54" i="11" s="1"/>
  <c r="H45" i="11"/>
  <c r="G45" i="11" s="1"/>
  <c r="H47" i="11"/>
  <c r="G47" i="11" s="1"/>
  <c r="H34" i="11"/>
  <c r="G34" i="11" s="1"/>
  <c r="G26" i="3"/>
  <c r="G42" i="3"/>
  <c r="G49" i="3"/>
  <c r="G58" i="3"/>
  <c r="G56" i="3"/>
  <c r="G36" i="3"/>
  <c r="G39" i="3"/>
  <c r="G53" i="3"/>
  <c r="F20" i="4"/>
  <c r="F58" i="4"/>
  <c r="F54" i="4"/>
  <c r="F52" i="4"/>
  <c r="G74" i="2" l="1"/>
  <c r="F74" i="2" s="1"/>
  <c r="G31" i="2"/>
  <c r="F31" i="2" s="1"/>
  <c r="G53" i="2"/>
  <c r="F53" i="2" s="1"/>
  <c r="G66" i="2"/>
  <c r="F66" i="2" s="1"/>
  <c r="G64" i="2"/>
  <c r="F64" i="2" s="1"/>
  <c r="G55" i="2"/>
  <c r="F55" i="2" s="1"/>
  <c r="E62" i="2"/>
  <c r="G62" i="2"/>
  <c r="F62" i="2" s="1"/>
  <c r="E26" i="3"/>
  <c r="F6" i="11"/>
  <c r="F26" i="3"/>
  <c r="E31" i="2"/>
  <c r="E55" i="2"/>
  <c r="E66" i="2"/>
  <c r="F39" i="3"/>
  <c r="F46" i="11"/>
  <c r="F36" i="11"/>
  <c r="F55" i="11"/>
  <c r="F48" i="11"/>
  <c r="F57" i="11"/>
  <c r="F50" i="11"/>
  <c r="F13" i="11"/>
  <c r="F54" i="11"/>
  <c r="H13" i="11"/>
  <c r="G13" i="11" s="1"/>
  <c r="F45" i="11"/>
  <c r="F47" i="11"/>
  <c r="F34" i="11"/>
  <c r="E53" i="2"/>
  <c r="E74" i="2"/>
  <c r="E64" i="2"/>
  <c r="F42" i="3"/>
  <c r="E53" i="3"/>
  <c r="E42" i="3"/>
  <c r="E49" i="3"/>
  <c r="F49" i="3"/>
  <c r="E58" i="3"/>
  <c r="F58" i="3"/>
  <c r="E56" i="3"/>
  <c r="E36" i="3"/>
  <c r="F53" i="3"/>
  <c r="F56" i="3"/>
  <c r="E39" i="3"/>
  <c r="F36" i="3"/>
  <c r="E52" i="4"/>
  <c r="E58" i="4"/>
  <c r="E20" i="4"/>
  <c r="E54" i="4"/>
  <c r="G16" i="3" l="1"/>
  <c r="F16" i="3" s="1"/>
  <c r="G46" i="3"/>
  <c r="F46" i="3" s="1"/>
  <c r="G40" i="3"/>
  <c r="F40" i="3" s="1"/>
  <c r="G41" i="3"/>
  <c r="F41" i="3" s="1"/>
  <c r="G43" i="3"/>
  <c r="F43" i="3" s="1"/>
  <c r="G47" i="3"/>
  <c r="F47" i="3" s="1"/>
  <c r="G28" i="3"/>
  <c r="F28" i="3" s="1"/>
  <c r="G44" i="3"/>
  <c r="F44" i="3" s="1"/>
  <c r="G21" i="3"/>
  <c r="F21" i="3" s="1"/>
  <c r="G45" i="3"/>
  <c r="F45" i="3" s="1"/>
  <c r="G27" i="3"/>
  <c r="F27" i="3" s="1"/>
  <c r="G48" i="3"/>
  <c r="F48" i="3" s="1"/>
  <c r="G52" i="3"/>
  <c r="F52" i="3" s="1"/>
  <c r="G22" i="3"/>
  <c r="F22" i="3" s="1"/>
  <c r="G54" i="3"/>
  <c r="F54" i="3" s="1"/>
  <c r="G51" i="3"/>
  <c r="F51" i="3" s="1"/>
  <c r="G61" i="2" l="1"/>
  <c r="F61" i="2" s="1"/>
  <c r="F51" i="4" l="1"/>
  <c r="H51" i="11"/>
  <c r="G51" i="11" s="1"/>
  <c r="H52" i="11"/>
  <c r="G52" i="11" s="1"/>
  <c r="H56" i="11"/>
  <c r="G56" i="11" s="1"/>
  <c r="H14" i="11"/>
  <c r="G14" i="11" s="1"/>
  <c r="H38" i="11"/>
  <c r="G38" i="11" s="1"/>
  <c r="H27" i="11"/>
  <c r="G27" i="11" s="1"/>
  <c r="H18" i="11"/>
  <c r="G18" i="11" s="1"/>
  <c r="H9" i="11"/>
  <c r="G9" i="11" s="1"/>
  <c r="H21" i="11"/>
  <c r="G21" i="11" s="1"/>
  <c r="H29" i="11"/>
  <c r="G29" i="11" s="1"/>
  <c r="H49" i="11"/>
  <c r="G49" i="11" s="1"/>
  <c r="H28" i="11"/>
  <c r="G28" i="11" s="1"/>
  <c r="H40" i="11"/>
  <c r="G40" i="11" s="1"/>
  <c r="H53" i="11"/>
  <c r="G53" i="11" s="1"/>
  <c r="H25" i="11"/>
  <c r="G25" i="11" s="1"/>
  <c r="H26" i="11" l="1"/>
  <c r="G26" i="11" s="1"/>
  <c r="E51" i="4"/>
  <c r="F56" i="11"/>
  <c r="F40" i="11"/>
  <c r="F9" i="11"/>
  <c r="F25" i="11"/>
  <c r="F14" i="11"/>
  <c r="F27" i="11"/>
  <c r="F21" i="11"/>
  <c r="F52" i="11"/>
  <c r="F49" i="11"/>
  <c r="F51" i="11"/>
  <c r="F28" i="11"/>
  <c r="F53" i="11"/>
  <c r="F26" i="11"/>
  <c r="F29" i="11"/>
  <c r="F38" i="11"/>
  <c r="F18" i="11"/>
  <c r="F55" i="4"/>
  <c r="F56" i="4"/>
  <c r="F39" i="4"/>
  <c r="F77" i="4"/>
  <c r="E51" i="3"/>
  <c r="E41" i="3"/>
  <c r="E46" i="3"/>
  <c r="E43" i="3"/>
  <c r="E28" i="3"/>
  <c r="E44" i="3"/>
  <c r="E27" i="3"/>
  <c r="E48" i="3"/>
  <c r="E52" i="3"/>
  <c r="E22" i="3"/>
  <c r="E45" i="3"/>
  <c r="E54" i="3"/>
  <c r="E21" i="3"/>
  <c r="E16" i="3"/>
  <c r="E47" i="3"/>
  <c r="E40" i="3"/>
  <c r="F78" i="4"/>
  <c r="F50" i="4"/>
  <c r="F79" i="4"/>
  <c r="F82" i="4"/>
  <c r="F57" i="4"/>
  <c r="F80" i="4"/>
  <c r="F34" i="4"/>
  <c r="G65" i="2" l="1"/>
  <c r="F65" i="2" s="1"/>
  <c r="G72" i="2"/>
  <c r="F72" i="2" s="1"/>
  <c r="G38" i="2"/>
  <c r="F38" i="2" s="1"/>
  <c r="G23" i="2"/>
  <c r="F23" i="2" s="1"/>
  <c r="G50" i="2"/>
  <c r="F50" i="2" s="1"/>
  <c r="G16" i="2"/>
  <c r="F16" i="2" s="1"/>
  <c r="G4" i="2"/>
  <c r="F4" i="2" s="1"/>
  <c r="G52" i="2"/>
  <c r="F52" i="2" s="1"/>
  <c r="G76" i="2"/>
  <c r="F76" i="2" s="1"/>
  <c r="G56" i="2"/>
  <c r="F56" i="2" s="1"/>
  <c r="G28" i="2"/>
  <c r="F28" i="2" s="1"/>
  <c r="G79" i="2"/>
  <c r="F79" i="2" s="1"/>
  <c r="G42" i="2"/>
  <c r="F42" i="2" s="1"/>
  <c r="G77" i="2"/>
  <c r="F77" i="2" s="1"/>
  <c r="G68" i="2"/>
  <c r="F68" i="2" s="1"/>
  <c r="G57" i="2"/>
  <c r="F57" i="2" s="1"/>
  <c r="G40" i="2"/>
  <c r="F40" i="2" s="1"/>
  <c r="G49" i="2"/>
  <c r="F49" i="2" s="1"/>
  <c r="G30" i="2"/>
  <c r="F30" i="2" s="1"/>
  <c r="G78" i="2"/>
  <c r="F78" i="2" s="1"/>
  <c r="E50" i="2"/>
  <c r="E79" i="4"/>
  <c r="E34" i="4"/>
  <c r="E57" i="4"/>
  <c r="E82" i="4"/>
  <c r="E80" i="4"/>
  <c r="E39" i="4"/>
  <c r="E50" i="4"/>
  <c r="E56" i="4"/>
  <c r="E78" i="4"/>
  <c r="E77" i="4"/>
  <c r="E42" i="2"/>
  <c r="E57" i="2"/>
  <c r="E30" i="2"/>
  <c r="E56" i="2"/>
  <c r="E38" i="2"/>
  <c r="E78" i="2"/>
  <c r="E16" i="2"/>
  <c r="E52" i="2"/>
  <c r="E65" i="2"/>
  <c r="E76" i="2"/>
  <c r="E72" i="2"/>
  <c r="E28" i="2"/>
  <c r="E49" i="2"/>
  <c r="E79" i="2"/>
  <c r="E77" i="2"/>
  <c r="E40" i="2"/>
  <c r="E61" i="2"/>
  <c r="E4" i="2"/>
  <c r="E23" i="2"/>
  <c r="E55" i="4"/>
  <c r="E68" i="2"/>
</calcChain>
</file>

<file path=xl/sharedStrings.xml><?xml version="1.0" encoding="utf-8"?>
<sst xmlns="http://schemas.openxmlformats.org/spreadsheetml/2006/main" count="2212" uniqueCount="825">
  <si>
    <t>Last Name</t>
  </si>
  <si>
    <t>First Name</t>
  </si>
  <si>
    <t>Club/Team</t>
  </si>
  <si>
    <t>Rank</t>
  </si>
  <si>
    <t>Total Upgrade Points</t>
  </si>
  <si>
    <t>RMCC - Omnium (A)</t>
  </si>
  <si>
    <t>Tour de Bowness - Omnium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</si>
  <si>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</si>
  <si>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</si>
  <si>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</si>
  <si>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</si>
  <si>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</si>
  <si>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</si>
  <si>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</si>
  <si>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</si>
  <si>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</si>
  <si>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</si>
  <si>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</si>
  <si>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</si>
  <si>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</si>
  <si>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</si>
  <si>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</si>
  <si>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</si>
  <si>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</si>
  <si>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</si>
  <si>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</si>
  <si>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</si>
  <si>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</si>
  <si>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</si>
  <si>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</si>
  <si>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</si>
  <si>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</si>
  <si>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</si>
  <si>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</si>
  <si>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</si>
  <si>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</si>
  <si>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</si>
  <si>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</si>
  <si>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</si>
  <si>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</si>
  <si>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</si>
  <si>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</si>
  <si>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</si>
  <si>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</si>
  <si>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</si>
  <si>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</si>
  <si>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</si>
  <si>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</si>
  <si>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</si>
  <si>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</si>
  <si>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</si>
  <si>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</si>
  <si>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</si>
  <si>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</si>
  <si>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</si>
  <si>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</si>
  <si>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</si>
  <si>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</si>
  <si>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</si>
  <si>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</si>
  <si>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</si>
  <si>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</si>
  <si>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</si>
  <si>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</si>
  <si>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</si>
  <si>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</si>
  <si>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</si>
  <si>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</si>
  <si>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</si>
  <si>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</si>
  <si>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</si>
  <si>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</si>
  <si>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</si>
  <si>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</si>
  <si>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</si>
  <si>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</si>
  <si>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</si>
  <si>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</si>
  <si>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</si>
  <si>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</si>
  <si>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</si>
  <si>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</si>
  <si>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</si>
  <si>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</si>
  <si>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</si>
  <si>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</si>
  <si>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</si>
  <si>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</si>
  <si>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</si>
  <si>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</si>
  <si>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</si>
  <si>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</si>
  <si>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</si>
  <si>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</si>
  <si>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</si>
  <si>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</si>
  <si>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</si>
  <si>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</si>
  <si>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</si>
  <si>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</si>
  <si>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</si>
  <si>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</si>
  <si>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</si>
  <si>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</si>
  <si>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</si>
  <si>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</si>
  <si>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</si>
  <si>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</si>
  <si>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</si>
  <si>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</si>
  <si>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</si>
  <si>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</si>
  <si>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</si>
  <si>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</si>
  <si>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</si>
  <si>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</si>
  <si>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</si>
  <si>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</si>
  <si>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</si>
  <si>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</si>
  <si>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</si>
  <si>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</si>
  <si>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</si>
  <si>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</si>
  <si>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</si>
  <si>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</si>
  <si>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</si>
  <si>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</si>
  <si>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</si>
  <si>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</si>
  <si>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</si>
  <si>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</si>
  <si>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</si>
  <si>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</si>
  <si>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</si>
  <si>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</si>
  <si>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</si>
  <si>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</si>
  <si>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</si>
  <si>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</si>
  <si>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</si>
  <si>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</si>
  <si>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</si>
  <si>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</si>
  <si>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</si>
  <si>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</si>
  <si>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</si>
  <si>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</si>
  <si>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</si>
  <si>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</si>
  <si>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</si>
  <si>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</si>
  <si>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</si>
  <si>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</si>
  <si>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</si>
  <si>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</si>
  <si>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</si>
  <si>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</si>
  <si>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</si>
  <si>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</si>
  <si>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</si>
  <si>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</si>
  <si>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</si>
  <si>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</si>
  <si>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</si>
  <si>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</si>
  <si>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</si>
  <si>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</si>
  <si>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</si>
  <si>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</si>
  <si>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</si>
  <si>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</si>
  <si>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</si>
  <si>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</si>
  <si>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</si>
  <si>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</si>
  <si>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</si>
  <si>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</si>
  <si>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</si>
  <si>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</si>
  <si>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</si>
  <si>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</si>
  <si>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</si>
  <si>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</si>
  <si>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</si>
  <si>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</si>
  <si>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</si>
  <si>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</si>
  <si>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</si>
  <si>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</si>
  <si>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</si>
  <si>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</si>
  <si>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</si>
  <si>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</si>
  <si>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</si>
  <si>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</si>
  <si>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</si>
  <si>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</si>
  <si>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</si>
  <si>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</si>
  <si>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</si>
  <si>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</si>
  <si>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</si>
  <si>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</si>
  <si>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</si>
  <si>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</si>
  <si>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</si>
  <si>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</si>
  <si>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</si>
  <si>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</si>
  <si>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</si>
  <si>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</si>
  <si>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</si>
  <si>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</si>
  <si>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</si>
  <si>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</si>
  <si>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</si>
  <si>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</si>
  <si>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</si>
  <si>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</si>
  <si>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</si>
  <si>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</si>
  <si>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</si>
  <si>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</si>
  <si>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</si>
  <si>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WATKINS</t>
  </si>
  <si>
    <t>Carl</t>
  </si>
  <si>
    <t>Y</t>
  </si>
  <si>
    <t>MEURER</t>
  </si>
  <si>
    <t>HEINEMANN</t>
  </si>
  <si>
    <t>Christopher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</si>
  <si>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</si>
  <si>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</si>
  <si>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</si>
  <si>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</si>
  <si>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</si>
  <si>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</si>
  <si>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</si>
  <si>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</si>
  <si>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</si>
  <si>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</si>
  <si>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Notes</t>
  </si>
  <si>
    <t>Club / Team</t>
  </si>
  <si>
    <t>Total Points</t>
  </si>
  <si>
    <t>FREEMANTLE</t>
  </si>
  <si>
    <t>MAYEUR</t>
  </si>
  <si>
    <t>Silber Pro Cycling</t>
  </si>
  <si>
    <t>HARGREAVES*</t>
  </si>
  <si>
    <t>MCGILL*</t>
  </si>
  <si>
    <t>KINNIBURGH*</t>
  </si>
  <si>
    <t>SOEHN</t>
  </si>
  <si>
    <t>Jamin</t>
  </si>
  <si>
    <t>GERMAINE</t>
  </si>
  <si>
    <t>PALAMEREK</t>
  </si>
  <si>
    <t>Trek Red Truck</t>
  </si>
  <si>
    <t>Velo Club Café</t>
  </si>
  <si>
    <t>LINKLATER</t>
  </si>
  <si>
    <t>Canmore Cycling Culture</t>
  </si>
  <si>
    <t>Kimberly</t>
  </si>
  <si>
    <t>Watt Riot Cycling</t>
  </si>
  <si>
    <t xml:space="preserve">Highwood Cycling </t>
  </si>
  <si>
    <t>OAKEY</t>
  </si>
  <si>
    <t>Sharron</t>
  </si>
  <si>
    <t>Team Novo Nordisk</t>
  </si>
  <si>
    <t>PARKER*</t>
  </si>
  <si>
    <t>Active Physio Works</t>
  </si>
  <si>
    <t>BURKARD</t>
  </si>
  <si>
    <t>Steven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</si>
  <si>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</si>
  <si>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</si>
  <si>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</si>
  <si>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</si>
  <si>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</si>
  <si>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</si>
  <si>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</si>
  <si>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</si>
  <si>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</si>
  <si>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</si>
  <si>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Stieda Stage Race - Road Race (B)</t>
  </si>
  <si>
    <t>Stieda Stage Race - Criterium (B)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</si>
  <si>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</si>
  <si>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</si>
  <si>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</si>
  <si>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</si>
  <si>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</si>
  <si>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</si>
  <si>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</si>
  <si>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</si>
  <si>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</si>
  <si>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</si>
  <si>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</si>
  <si>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DENISON</t>
  </si>
  <si>
    <t>Josh</t>
  </si>
  <si>
    <t>HOLOCOMBE</t>
  </si>
  <si>
    <t>Ken</t>
  </si>
  <si>
    <t>POTTER</t>
  </si>
  <si>
    <t>Mac</t>
  </si>
  <si>
    <t>QUAN</t>
  </si>
  <si>
    <t>May Lynn</t>
  </si>
  <si>
    <t>MENDOZA</t>
  </si>
  <si>
    <t>Jayar</t>
  </si>
  <si>
    <t>ORSLER</t>
  </si>
  <si>
    <t>Darwin</t>
  </si>
  <si>
    <t>MADDOX</t>
  </si>
  <si>
    <t>Sub-Cat</t>
  </si>
  <si>
    <t>W3</t>
  </si>
  <si>
    <t>W2</t>
  </si>
  <si>
    <t>W4</t>
  </si>
  <si>
    <t>W5</t>
  </si>
  <si>
    <t>Stampede Road Race (A)</t>
  </si>
  <si>
    <t>RMCC - Road Race (A)</t>
  </si>
  <si>
    <t>Time Trial Upgrade Points</t>
  </si>
  <si>
    <t xml:space="preserve">Kevin </t>
  </si>
  <si>
    <t>Jonathan</t>
  </si>
  <si>
    <t xml:space="preserve">Mark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</si>
  <si>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</si>
  <si>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</si>
  <si>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</si>
  <si>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</si>
  <si>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</si>
  <si>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</si>
  <si>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</si>
  <si>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</si>
  <si>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</si>
  <si>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</si>
  <si>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Nicolas</t>
  </si>
  <si>
    <t xml:space="preserve">HAMILTON </t>
  </si>
  <si>
    <t>HUGHES</t>
  </si>
  <si>
    <t>HAMILTON</t>
  </si>
  <si>
    <t>BOYKO</t>
  </si>
  <si>
    <t xml:space="preserve">Alexander 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</si>
  <si>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</si>
  <si>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</si>
  <si>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</si>
  <si>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</si>
  <si>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</si>
  <si>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</si>
  <si>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</si>
  <si>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</si>
  <si>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</si>
  <si>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</si>
  <si>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</si>
  <si>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</si>
  <si>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</si>
  <si>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</si>
  <si>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</si>
  <si>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BELCHOS</t>
  </si>
  <si>
    <t>Jordan</t>
  </si>
  <si>
    <t xml:space="preserve">SMITH </t>
  </si>
  <si>
    <t>CHAN</t>
  </si>
  <si>
    <t>Titus</t>
  </si>
  <si>
    <t xml:space="preserve">JOHNSON </t>
  </si>
  <si>
    <t>Tyler</t>
  </si>
  <si>
    <t>HOLOWAYCHUCK</t>
  </si>
  <si>
    <t>MCLEAN</t>
  </si>
  <si>
    <t>DUBE</t>
  </si>
  <si>
    <t>Justin</t>
  </si>
  <si>
    <t xml:space="preserve">Michael </t>
  </si>
  <si>
    <t>VANDYK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</si>
  <si>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</si>
  <si>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</si>
  <si>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</si>
  <si>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</si>
  <si>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</si>
  <si>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</si>
  <si>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</si>
  <si>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</si>
  <si>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</si>
  <si>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</si>
  <si>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</si>
  <si>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</si>
  <si>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</si>
  <si>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</si>
  <si>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</si>
  <si>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</si>
  <si>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</si>
  <si>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</si>
  <si>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</si>
  <si>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</si>
  <si>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</si>
  <si>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</si>
  <si>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</si>
  <si>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</si>
  <si>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</si>
  <si>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</si>
  <si>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</si>
  <si>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</si>
  <si>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</si>
  <si>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</si>
  <si>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</si>
  <si>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</si>
  <si>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</si>
  <si>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</si>
  <si>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</si>
  <si>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</si>
  <si>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 xml:space="preserve">MUNDY </t>
  </si>
  <si>
    <t xml:space="preserve">MCKNIGHT </t>
  </si>
  <si>
    <t>Cameron</t>
  </si>
  <si>
    <t>ADOMONIS</t>
  </si>
  <si>
    <t>THIBAUDEAU</t>
  </si>
  <si>
    <t>BAILEY</t>
  </si>
  <si>
    <t>Will</t>
  </si>
  <si>
    <t xml:space="preserve">JUGO </t>
  </si>
  <si>
    <t xml:space="preserve">CUTKNIFE </t>
  </si>
  <si>
    <t>Sherman</t>
  </si>
  <si>
    <t>DICKONSON</t>
  </si>
  <si>
    <t>Jay</t>
  </si>
  <si>
    <t>STRILCHUCK</t>
  </si>
  <si>
    <t xml:space="preserve">Alannah </t>
  </si>
  <si>
    <t xml:space="preserve">KING </t>
  </si>
  <si>
    <t xml:space="preserve">Spencer </t>
  </si>
  <si>
    <t>Benjamin</t>
  </si>
  <si>
    <t>JONES</t>
  </si>
  <si>
    <t>VOLORNEY</t>
  </si>
  <si>
    <t xml:space="preserve">Ben </t>
  </si>
  <si>
    <t>MAKOWSKY</t>
  </si>
  <si>
    <t xml:space="preserve">IRWIN </t>
  </si>
  <si>
    <t>GONZALES</t>
  </si>
  <si>
    <t>Willy</t>
  </si>
  <si>
    <t>BARRACLOUGH</t>
  </si>
  <si>
    <t>Ngaire</t>
  </si>
  <si>
    <t>OAKEY-AYROUD</t>
  </si>
  <si>
    <t>Quinn</t>
  </si>
  <si>
    <t>BARIL</t>
  </si>
  <si>
    <t>THEW</t>
  </si>
  <si>
    <t>Samara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</si>
  <si>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</si>
  <si>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</si>
  <si>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</si>
  <si>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</si>
  <si>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</si>
  <si>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</si>
  <si>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</si>
  <si>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</si>
  <si>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</si>
  <si>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</si>
  <si>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</si>
  <si>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</si>
  <si>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HALL</t>
  </si>
  <si>
    <t xml:space="preserve">COTE </t>
  </si>
  <si>
    <t xml:space="preserve">Reid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</si>
  <si>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</si>
  <si>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</si>
  <si>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</si>
  <si>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</si>
  <si>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</si>
  <si>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</si>
  <si>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</si>
  <si>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</si>
  <si>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</si>
  <si>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Dan </t>
  </si>
  <si>
    <t xml:space="preserve">WIEBE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</si>
  <si>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</si>
  <si>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</si>
  <si>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</si>
  <si>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</si>
  <si>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</si>
  <si>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</si>
  <si>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</si>
  <si>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</si>
  <si>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</si>
  <si>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</si>
  <si>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</si>
  <si>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</si>
  <si>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</si>
  <si>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</si>
  <si>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</si>
  <si>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</si>
  <si>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</si>
  <si>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</si>
  <si>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</si>
  <si>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</si>
  <si>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</si>
  <si>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</si>
  <si>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</si>
  <si>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</si>
  <si>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</si>
  <si>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</si>
  <si>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</si>
  <si>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</si>
  <si>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</si>
  <si>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</si>
  <si>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Dawn</t>
  </si>
  <si>
    <t>EWANCHUK</t>
  </si>
  <si>
    <t xml:space="preserve">Mike </t>
  </si>
  <si>
    <t>WEIKUM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</si>
  <si>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</si>
  <si>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</si>
  <si>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</si>
  <si>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</si>
  <si>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</si>
  <si>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</si>
  <si>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</si>
  <si>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</si>
  <si>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</si>
  <si>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</si>
  <si>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</si>
  <si>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</si>
  <si>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Jacob</t>
  </si>
  <si>
    <t xml:space="preserve">Luke </t>
  </si>
  <si>
    <t>SHERMAN</t>
  </si>
  <si>
    <t>Blaine</t>
  </si>
  <si>
    <t>JUNG</t>
  </si>
  <si>
    <t>Ben</t>
  </si>
  <si>
    <t>Alexander</t>
  </si>
  <si>
    <t>BIRKHOLZ</t>
  </si>
  <si>
    <t xml:space="preserve">Kate </t>
  </si>
  <si>
    <t>WALSH</t>
  </si>
  <si>
    <t>CP</t>
  </si>
  <si>
    <t xml:space="preserve">EDWARDS </t>
  </si>
  <si>
    <t>COLLINS</t>
  </si>
  <si>
    <t>Jesse James</t>
  </si>
  <si>
    <t>Annie</t>
  </si>
  <si>
    <t>WYLIE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</si>
  <si>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</si>
  <si>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</si>
  <si>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</si>
  <si>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</si>
  <si>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</si>
  <si>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</si>
  <si>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</si>
  <si>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</si>
  <si>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</si>
  <si>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</si>
  <si>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</si>
  <si>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Kent</t>
  </si>
  <si>
    <t>Meika</t>
  </si>
  <si>
    <t>Jeanie</t>
  </si>
  <si>
    <t>Hilary</t>
  </si>
  <si>
    <t>Velocity Spring Race Crit (B)</t>
  </si>
  <si>
    <t>Pigeon Lake Road Race (B)</t>
  </si>
  <si>
    <t>2019 Learn to Race Points</t>
  </si>
  <si>
    <t>2019 ITT Points</t>
  </si>
  <si>
    <t>BARROS</t>
  </si>
  <si>
    <t>Maren</t>
  </si>
  <si>
    <t>MACDONALD</t>
  </si>
  <si>
    <t>Perry</t>
  </si>
  <si>
    <t>ACHESON</t>
  </si>
  <si>
    <t>GOERTZEN</t>
  </si>
  <si>
    <t>ROBINSON</t>
  </si>
  <si>
    <t>Roy</t>
  </si>
  <si>
    <t>NG</t>
  </si>
  <si>
    <t>Andre</t>
  </si>
  <si>
    <t>HOOPER</t>
  </si>
  <si>
    <t>DROTSKY</t>
  </si>
  <si>
    <t>Ivan</t>
  </si>
  <si>
    <t>ELM</t>
  </si>
  <si>
    <t>Ian</t>
  </si>
  <si>
    <t>Amy</t>
  </si>
  <si>
    <t>TURNER</t>
  </si>
  <si>
    <t>Hannah</t>
  </si>
  <si>
    <t>BOEHM</t>
  </si>
  <si>
    <t>JOHNSTON</t>
  </si>
  <si>
    <t>Yvon</t>
  </si>
  <si>
    <t>LEMIEUX</t>
  </si>
  <si>
    <t>STAGG</t>
  </si>
  <si>
    <t>VANCE</t>
  </si>
  <si>
    <t>Doug</t>
  </si>
  <si>
    <t>JOHANNSON</t>
  </si>
  <si>
    <t>Aaron</t>
  </si>
  <si>
    <t>MONTGOMERY</t>
  </si>
  <si>
    <t>STANSBURY</t>
  </si>
  <si>
    <t>Jack</t>
  </si>
  <si>
    <t>NELSON</t>
  </si>
  <si>
    <t>GILBERTSON</t>
  </si>
  <si>
    <t>POTTAGE</t>
  </si>
  <si>
    <t>Jamie</t>
  </si>
  <si>
    <t>Sasha</t>
  </si>
  <si>
    <t>Mannin</t>
  </si>
  <si>
    <t>HENRY</t>
  </si>
  <si>
    <t>BORGLAND</t>
  </si>
  <si>
    <t>Carlos</t>
  </si>
  <si>
    <t>BONILLA</t>
  </si>
  <si>
    <t>Jeffrey</t>
  </si>
  <si>
    <t>POLSTER</t>
  </si>
  <si>
    <t>Kathryn</t>
  </si>
  <si>
    <t>Elizabeth G Leoni</t>
  </si>
  <si>
    <t>KELLY</t>
  </si>
  <si>
    <t>Tammy</t>
  </si>
  <si>
    <t>NISHIMURA</t>
  </si>
  <si>
    <t>RUITERS</t>
  </si>
  <si>
    <t>WEBB</t>
  </si>
  <si>
    <t xml:space="preserve">Corey </t>
  </si>
  <si>
    <t>Corey</t>
  </si>
  <si>
    <t>FLOOD</t>
  </si>
  <si>
    <t>FORTNER</t>
  </si>
  <si>
    <t>LEUNG</t>
  </si>
  <si>
    <t>LAVALLEY</t>
  </si>
  <si>
    <t>DEWAR</t>
  </si>
  <si>
    <t>HUTCHINGS</t>
  </si>
  <si>
    <t>Connor</t>
  </si>
  <si>
    <t>Anabelle</t>
  </si>
  <si>
    <t>MCGOWAN</t>
  </si>
  <si>
    <t>Jo-Anne</t>
  </si>
  <si>
    <t>independent</t>
  </si>
  <si>
    <t>BRENNAN</t>
  </si>
  <si>
    <t>Owen</t>
  </si>
  <si>
    <t>CHERNESKI</t>
  </si>
  <si>
    <t>Nolan</t>
  </si>
  <si>
    <t>WIENS</t>
  </si>
  <si>
    <t>Jeremy</t>
  </si>
  <si>
    <t>KNOLL</t>
  </si>
  <si>
    <t>Nico</t>
  </si>
  <si>
    <t>CANNON</t>
  </si>
  <si>
    <t>Kris</t>
  </si>
  <si>
    <t>Mackenzie</t>
  </si>
  <si>
    <t>COWAN</t>
  </si>
  <si>
    <t>Quentin</t>
  </si>
  <si>
    <t>WERNER</t>
  </si>
  <si>
    <t>WYLLIE</t>
  </si>
  <si>
    <t>Stewart</t>
  </si>
  <si>
    <t>LAWRENCE</t>
  </si>
  <si>
    <t>BRADLEY</t>
  </si>
  <si>
    <t>Samuel</t>
  </si>
  <si>
    <t>D'ORAZIO</t>
  </si>
  <si>
    <t>Dax</t>
  </si>
  <si>
    <t>Deborah</t>
  </si>
  <si>
    <t>x</t>
  </si>
  <si>
    <t>Ryan</t>
  </si>
  <si>
    <t>MACLEAN</t>
  </si>
  <si>
    <t>Neil</t>
  </si>
  <si>
    <t>EVANS</t>
  </si>
  <si>
    <t>Albert</t>
  </si>
  <si>
    <t>Cat 5 to Cat 4</t>
  </si>
  <si>
    <t>Cat 4 to Cat 3</t>
  </si>
  <si>
    <t>Wom 4 to Wom 3</t>
  </si>
  <si>
    <t>Cat 3 to Cat 2</t>
  </si>
  <si>
    <t>WENGER</t>
  </si>
  <si>
    <t>MACALISTER</t>
  </si>
  <si>
    <t>Roderick</t>
  </si>
  <si>
    <t>Wom 5 to Wom 4</t>
  </si>
  <si>
    <t>BRISTOW</t>
  </si>
  <si>
    <t>KERRY</t>
  </si>
  <si>
    <t>WOJTOWICZ</t>
  </si>
  <si>
    <t>Grzregorz</t>
  </si>
  <si>
    <t>BAUER</t>
  </si>
  <si>
    <t>Jesse</t>
  </si>
  <si>
    <t>CHIN</t>
  </si>
  <si>
    <t>Lonnie</t>
  </si>
  <si>
    <t>ANDERSON</t>
  </si>
  <si>
    <t>Mika</t>
  </si>
  <si>
    <t>SNIHUR</t>
  </si>
  <si>
    <t>BAKER</t>
  </si>
  <si>
    <t>Tiffany</t>
  </si>
  <si>
    <t>BURAY</t>
  </si>
  <si>
    <t>Amberley</t>
  </si>
  <si>
    <t>GUTHRIE</t>
  </si>
  <si>
    <t>Janet</t>
  </si>
  <si>
    <t>STANKEVICIUS</t>
  </si>
  <si>
    <t>Joe</t>
  </si>
  <si>
    <t>Joseph</t>
  </si>
  <si>
    <t>EASTERBY</t>
  </si>
  <si>
    <t>Danny</t>
  </si>
  <si>
    <t>Kaley</t>
  </si>
  <si>
    <t>WIEBE</t>
  </si>
  <si>
    <t>Peyton</t>
  </si>
  <si>
    <t xml:space="preserve">Peyton </t>
  </si>
  <si>
    <t>MEZA</t>
  </si>
  <si>
    <t>LAWSON</t>
  </si>
  <si>
    <t>Raphael</t>
  </si>
  <si>
    <t>COUTURIER</t>
  </si>
  <si>
    <t>George</t>
  </si>
  <si>
    <t>Duncan</t>
  </si>
  <si>
    <t>STEELE</t>
  </si>
  <si>
    <t>MERCER</t>
  </si>
  <si>
    <t>Lucas</t>
  </si>
  <si>
    <t>VERSLUYS</t>
  </si>
  <si>
    <t>PLAYFAIR</t>
  </si>
  <si>
    <t>GAUVIN</t>
  </si>
  <si>
    <t>WELSH</t>
  </si>
  <si>
    <t>Megan</t>
  </si>
  <si>
    <t>MILLER</t>
  </si>
  <si>
    <t>SHEPPARD</t>
  </si>
  <si>
    <t>MCMASTER</t>
  </si>
  <si>
    <t>ASHTON</t>
  </si>
  <si>
    <t>PASK</t>
  </si>
  <si>
    <t>Keith</t>
  </si>
  <si>
    <t>LAPIERRE</t>
  </si>
  <si>
    <t>Rosalie</t>
  </si>
  <si>
    <t>INGLIS</t>
  </si>
  <si>
    <t>Calaine</t>
  </si>
  <si>
    <t>REED</t>
  </si>
  <si>
    <t>Debbie</t>
  </si>
  <si>
    <t>CHUBEY</t>
  </si>
  <si>
    <t>Janelle</t>
  </si>
  <si>
    <t>NADON</t>
  </si>
  <si>
    <t>Philippe</t>
  </si>
  <si>
    <t>Kaden</t>
  </si>
  <si>
    <t>COLLING</t>
  </si>
  <si>
    <t>Paul</t>
  </si>
  <si>
    <t>LEE</t>
  </si>
  <si>
    <t>DE REGT</t>
  </si>
  <si>
    <t>JENKINSON</t>
  </si>
  <si>
    <t>WALKER</t>
  </si>
  <si>
    <t>Grace</t>
  </si>
  <si>
    <t>SAUNDERS</t>
  </si>
  <si>
    <t>W1</t>
  </si>
  <si>
    <t>TRAXLER</t>
  </si>
  <si>
    <t>Gabby</t>
  </si>
  <si>
    <t>WARD</t>
  </si>
  <si>
    <t>Nigel</t>
  </si>
  <si>
    <t>Mike</t>
  </si>
  <si>
    <t>POOTZ</t>
  </si>
  <si>
    <t>Spencer</t>
  </si>
  <si>
    <t>MACKIE</t>
  </si>
  <si>
    <t>BURFORD</t>
  </si>
  <si>
    <t>Nicholas</t>
  </si>
  <si>
    <t>RMCC - Criterium (A)</t>
  </si>
  <si>
    <t>RMCC - Hill Climb (A)</t>
  </si>
  <si>
    <t>Kate</t>
  </si>
  <si>
    <t>Gavin</t>
  </si>
  <si>
    <t>Myles</t>
  </si>
  <si>
    <t>Graham</t>
  </si>
  <si>
    <t>VERSAILLES</t>
  </si>
  <si>
    <t>STRILCHUK</t>
  </si>
  <si>
    <t>LEACH</t>
  </si>
  <si>
    <t>NAGY</t>
  </si>
  <si>
    <t>Canada Day Crit (B)</t>
  </si>
  <si>
    <t>PHILLIPS</t>
  </si>
  <si>
    <t>BODDY</t>
  </si>
  <si>
    <t>WRIGHT</t>
  </si>
  <si>
    <t>FAGNAN</t>
  </si>
  <si>
    <t>HOWE</t>
  </si>
  <si>
    <t>FOSTER</t>
  </si>
  <si>
    <t>Sheri</t>
  </si>
  <si>
    <t>KENNETH</t>
  </si>
  <si>
    <t>Lechelt</t>
  </si>
  <si>
    <t>HART</t>
  </si>
  <si>
    <t>ARISTIZABAL</t>
  </si>
  <si>
    <t>Alejandro</t>
  </si>
  <si>
    <t>BARRY</t>
  </si>
  <si>
    <t>Ryan Connal</t>
  </si>
  <si>
    <t>LEPAGE</t>
  </si>
  <si>
    <t>Gilles</t>
  </si>
  <si>
    <t>BROADHEAD</t>
  </si>
  <si>
    <t>LECHELT</t>
  </si>
  <si>
    <t>Kenny</t>
  </si>
  <si>
    <t>BOUGIE</t>
  </si>
  <si>
    <t>Charles</t>
  </si>
  <si>
    <t>MCDOUGALL</t>
  </si>
  <si>
    <t>LEEDS</t>
  </si>
  <si>
    <t>Jen</t>
  </si>
  <si>
    <t>HEINEMEYER</t>
  </si>
  <si>
    <t>ELLIS</t>
  </si>
  <si>
    <t>Tour de Bowness - Road Race (A)</t>
  </si>
  <si>
    <t>MEHARI</t>
  </si>
  <si>
    <t>Efrem</t>
  </si>
  <si>
    <t>HUIZINGA</t>
  </si>
  <si>
    <t>MCCRADY</t>
  </si>
  <si>
    <t>TRACEY</t>
  </si>
  <si>
    <t>Sinead</t>
  </si>
  <si>
    <t>HEISE</t>
  </si>
  <si>
    <t>Alana</t>
  </si>
  <si>
    <t>MEYNEN</t>
  </si>
  <si>
    <t>Noah</t>
  </si>
  <si>
    <t>CRAMER</t>
  </si>
  <si>
    <t>Felix</t>
  </si>
  <si>
    <t>SINGBEIL</t>
  </si>
  <si>
    <t>ORBAN</t>
  </si>
  <si>
    <t>KEDDY</t>
  </si>
  <si>
    <t>VIENNEAU</t>
  </si>
  <si>
    <t>Kenneth</t>
  </si>
  <si>
    <t>DONALDSON</t>
  </si>
  <si>
    <t>Shawna</t>
  </si>
  <si>
    <t>ARNDT</t>
  </si>
  <si>
    <t>HANNA</t>
  </si>
  <si>
    <t>PERRY</t>
  </si>
  <si>
    <t>Randall</t>
  </si>
  <si>
    <t>SANFORD</t>
  </si>
  <si>
    <t>McKenzie</t>
  </si>
  <si>
    <t>2019 Mass Start Upgrade Points</t>
  </si>
  <si>
    <t>Hay City Road Race (B)</t>
  </si>
  <si>
    <t>CABC ITT Provincial Championships (A)</t>
  </si>
  <si>
    <t>Peloton Criterium (A)</t>
  </si>
  <si>
    <t>Tour de Bowness - Hill Climb (A)</t>
  </si>
  <si>
    <t>Tour de Bowness - Criterium (A)</t>
  </si>
  <si>
    <t>2022 ARC Series Points</t>
  </si>
  <si>
    <t>2022 Mass Start Points</t>
  </si>
  <si>
    <t>2022 ITT Points</t>
  </si>
  <si>
    <t>2022 GC/Omnium Points</t>
  </si>
  <si>
    <t>CAMPBELL</t>
  </si>
  <si>
    <t>BERG</t>
  </si>
  <si>
    <t>Evan</t>
  </si>
  <si>
    <t>HADDOCK</t>
  </si>
  <si>
    <t>BAINES</t>
  </si>
  <si>
    <t>STRET</t>
  </si>
  <si>
    <t>SIARKA</t>
  </si>
  <si>
    <t>Mateusz</t>
  </si>
  <si>
    <t>BROWN</t>
  </si>
  <si>
    <t>Curtis</t>
  </si>
  <si>
    <t>READY</t>
  </si>
  <si>
    <t>ZEGGELAAR</t>
  </si>
  <si>
    <t>DUFFIELD</t>
  </si>
  <si>
    <t>Mairen</t>
  </si>
  <si>
    <t>GOODRIDGE</t>
  </si>
  <si>
    <t>KONTRO</t>
  </si>
  <si>
    <t>Hilkka</t>
  </si>
  <si>
    <t>FRANCESCA</t>
  </si>
  <si>
    <t>Seal</t>
  </si>
  <si>
    <t>Natalia</t>
  </si>
  <si>
    <t>Piotr</t>
  </si>
  <si>
    <t>CHYC-CIES</t>
  </si>
  <si>
    <t>FRANCIS</t>
  </si>
  <si>
    <t>Jenaya</t>
  </si>
  <si>
    <t>License Sent</t>
  </si>
  <si>
    <t>JAEGER</t>
  </si>
  <si>
    <t>Randy</t>
  </si>
  <si>
    <t>Miguel</t>
  </si>
  <si>
    <t>GARCIA</t>
  </si>
  <si>
    <t>Crankmasters</t>
  </si>
  <si>
    <t>Brendan</t>
  </si>
  <si>
    <t>CARDIFF</t>
  </si>
  <si>
    <t>Dakota</t>
  </si>
  <si>
    <t>Ekelund</t>
  </si>
  <si>
    <t>Alexandre</t>
  </si>
  <si>
    <t>MIRANDA</t>
  </si>
  <si>
    <t>Juan</t>
  </si>
  <si>
    <t>MARULANDA</t>
  </si>
  <si>
    <t>Luke</t>
  </si>
  <si>
    <t>Frank</t>
  </si>
  <si>
    <t>TARBOX</t>
  </si>
  <si>
    <t>2021/22 Out of Province Mass Start Upgrade Points</t>
  </si>
  <si>
    <t>2021/22 Learn to Race Points</t>
  </si>
  <si>
    <t>2021/22 Out of Province ITT Upgrade Points</t>
  </si>
  <si>
    <t>MERCIER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</si>
</sst>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1"/>
      <color theme="1" tint="0.34998626667073579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theme="3" tint="-0.2499465926084170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i/>
      <sz val="11"/>
      <color theme="1"/>
      <name val="Calibri Light"/>
      <family val="2"/>
    </font>
    <font>
      <i/>
      <sz val="11"/>
      <color rgb="FFFF0000"/>
      <name val="Calibri Light"/>
      <family val="2"/>
    </font>
    <font>
      <sz val="11"/>
      <color theme="3" tint="-0.249977111117893"/>
      <name val="Calibri Light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0" fillId="0" borderId="3" xfId="0" applyBorder="1"/>
    <xf numFmtId="0" fontId="3" fillId="0" borderId="4" xfId="0" applyFont="1" applyBorder="1"/>
    <xf numFmtId="0" fontId="3" fillId="0" borderId="2" xfId="0" applyFont="1" applyBorder="1"/>
    <xf numFmtId="0" fontId="5" fillId="0" borderId="4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5" borderId="10" xfId="0" applyNumberFormat="1" applyFont="1" applyFill="1" applyBorder="1" applyAlignment="1">
      <alignment horizontal="center" textRotation="90"/>
    </xf>
    <xf numFmtId="0" fontId="4" fillId="5" borderId="10" xfId="0" applyFont="1" applyFill="1" applyBorder="1" applyAlignment="1">
      <alignment horizontal="left"/>
    </xf>
    <xf numFmtId="0" fontId="0" fillId="0" borderId="10" xfId="0" applyBorder="1"/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7" xfId="0" applyFont="1" applyFill="1" applyBorder="1" applyAlignment="1" applyProtection="1">
      <alignment horizontal="left"/>
      <protection locked="0"/>
    </xf>
    <xf numFmtId="0" fontId="6" fillId="5" borderId="7" xfId="0" applyNumberFormat="1" applyFont="1" applyFill="1" applyBorder="1" applyAlignment="1">
      <alignment horizontal="center" textRotation="90"/>
    </xf>
    <xf numFmtId="0" fontId="7" fillId="5" borderId="7" xfId="0" applyNumberFormat="1" applyFont="1" applyFill="1" applyBorder="1" applyAlignment="1">
      <alignment horizontal="center" textRotation="90"/>
    </xf>
    <xf numFmtId="1" fontId="8" fillId="5" borderId="7" xfId="0" applyNumberFormat="1" applyFont="1" applyFill="1" applyBorder="1" applyAlignment="1">
      <alignment horizontal="center" textRotation="90"/>
    </xf>
    <xf numFmtId="1" fontId="9" fillId="5" borderId="7" xfId="0" applyNumberFormat="1" applyFont="1" applyFill="1" applyBorder="1" applyAlignment="1">
      <alignment horizontal="center" textRotation="90"/>
    </xf>
    <xf numFmtId="1" fontId="8" fillId="5" borderId="7" xfId="0" applyNumberFormat="1" applyFont="1" applyFill="1" applyBorder="1" applyAlignment="1">
      <alignment horizontal="center" textRotation="90" wrapText="1"/>
    </xf>
    <xf numFmtId="0" fontId="10" fillId="5" borderId="7" xfId="0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/>
    </xf>
    <xf numFmtId="0" fontId="11" fillId="5" borderId="7" xfId="0" applyFont="1" applyFill="1" applyBorder="1" applyAlignment="1">
      <alignment textRotation="90"/>
    </xf>
    <xf numFmtId="0" fontId="10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/>
    </xf>
    <xf numFmtId="0" fontId="10" fillId="5" borderId="7" xfId="0" applyFont="1" applyFill="1" applyBorder="1" applyAlignment="1">
      <alignment textRotation="90" wrapText="1"/>
    </xf>
    <xf numFmtId="0" fontId="11" fillId="0" borderId="0" xfId="0" applyFont="1" applyBorder="1"/>
    <xf numFmtId="0" fontId="11" fillId="0" borderId="6" xfId="0" applyFont="1" applyBorder="1" applyAlignment="1">
      <alignment horizontal="center"/>
    </xf>
    <xf numFmtId="0" fontId="13" fillId="0" borderId="10" xfId="1" applyFont="1" applyFill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16" fillId="0" borderId="10" xfId="0" applyFont="1" applyBorder="1"/>
    <xf numFmtId="0" fontId="18" fillId="0" borderId="10" xfId="0" applyFont="1" applyBorder="1"/>
    <xf numFmtId="0" fontId="14" fillId="0" borderId="10" xfId="0" applyFont="1" applyBorder="1"/>
    <xf numFmtId="0" fontId="19" fillId="0" borderId="0" xfId="0" applyFont="1" applyBorder="1"/>
    <xf numFmtId="1" fontId="14" fillId="6" borderId="1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6" borderId="1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3" fillId="0" borderId="14" xfId="1" applyFont="1" applyFill="1" applyBorder="1" applyAlignment="1">
      <alignment horizontal="left" vertical="center"/>
    </xf>
    <xf numFmtId="0" fontId="11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16" fillId="0" borderId="14" xfId="0" applyFont="1" applyBorder="1"/>
    <xf numFmtId="0" fontId="18" fillId="0" borderId="14" xfId="0" applyFont="1" applyBorder="1"/>
    <xf numFmtId="0" fontId="14" fillId="0" borderId="14" xfId="0" applyFont="1" applyBorder="1"/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4" fillId="0" borderId="0" xfId="0" applyFont="1" applyBorder="1"/>
    <xf numFmtId="0" fontId="10" fillId="5" borderId="7" xfId="0" applyNumberFormat="1" applyFont="1" applyFill="1" applyBorder="1" applyAlignment="1">
      <alignment horizontal="center" textRotation="90"/>
    </xf>
    <xf numFmtId="0" fontId="10" fillId="5" borderId="9" xfId="0" applyFont="1" applyFill="1" applyBorder="1" applyAlignment="1">
      <alignment horizontal="center" textRotation="90"/>
    </xf>
    <xf numFmtId="0" fontId="11" fillId="0" borderId="0" xfId="0" applyFont="1"/>
    <xf numFmtId="0" fontId="11" fillId="0" borderId="13" xfId="0" applyFont="1" applyFill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/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0" xfId="0" applyNumberFormat="1" applyFont="1" applyFill="1" applyBorder="1" applyAlignment="1">
      <alignment horizontal="center" textRotation="90"/>
    </xf>
    <xf numFmtId="0" fontId="7" fillId="5" borderId="10" xfId="0" applyNumberFormat="1" applyFont="1" applyFill="1" applyBorder="1" applyAlignment="1">
      <alignment horizontal="center" textRotation="90"/>
    </xf>
    <xf numFmtId="1" fontId="9" fillId="5" borderId="10" xfId="0" applyNumberFormat="1" applyFont="1" applyFill="1" applyBorder="1" applyAlignment="1">
      <alignment horizontal="center" textRotation="90"/>
    </xf>
    <xf numFmtId="1" fontId="8" fillId="5" borderId="10" xfId="0" applyNumberFormat="1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/>
    </xf>
    <xf numFmtId="0" fontId="11" fillId="5" borderId="10" xfId="0" applyFont="1" applyFill="1" applyBorder="1" applyAlignment="1">
      <alignment textRotation="90"/>
    </xf>
    <xf numFmtId="0" fontId="10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/>
    </xf>
    <xf numFmtId="0" fontId="10" fillId="5" borderId="10" xfId="0" applyFont="1" applyFill="1" applyBorder="1" applyAlignment="1">
      <alignment textRotation="90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Protection="1">
      <protection locked="0"/>
    </xf>
    <xf numFmtId="0" fontId="13" fillId="0" borderId="10" xfId="0" applyFont="1" applyBorder="1"/>
    <xf numFmtId="0" fontId="13" fillId="0" borderId="10" xfId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Protection="1">
      <protection locked="0"/>
    </xf>
    <xf numFmtId="0" fontId="17" fillId="0" borderId="0" xfId="0" applyFont="1" applyBorder="1"/>
    <xf numFmtId="0" fontId="13" fillId="0" borderId="0" xfId="0" applyFont="1" applyBorder="1"/>
    <xf numFmtId="0" fontId="19" fillId="0" borderId="0" xfId="0" applyFont="1"/>
    <xf numFmtId="0" fontId="14" fillId="0" borderId="0" xfId="0" applyNumberFormat="1" applyFont="1" applyAlignment="1">
      <alignment horizontal="center"/>
    </xf>
    <xf numFmtId="0" fontId="17" fillId="0" borderId="0" xfId="0" applyFont="1"/>
    <xf numFmtId="0" fontId="13" fillId="0" borderId="0" xfId="0" applyFont="1"/>
    <xf numFmtId="1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3" fillId="0" borderId="10" xfId="1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Border="1"/>
    <xf numFmtId="1" fontId="20" fillId="0" borderId="10" xfId="0" applyNumberFormat="1" applyFont="1" applyBorder="1" applyAlignment="1">
      <alignment horizontal="center"/>
    </xf>
    <xf numFmtId="0" fontId="11" fillId="0" borderId="0" xfId="0" applyNumberFormat="1" applyFont="1" applyBorder="1"/>
    <xf numFmtId="0" fontId="11" fillId="0" borderId="0" xfId="0" applyNumberFormat="1" applyFont="1"/>
    <xf numFmtId="0" fontId="11" fillId="0" borderId="13" xfId="0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NumberFormat="1" applyFont="1" applyBorder="1"/>
    <xf numFmtId="0" fontId="11" fillId="0" borderId="14" xfId="0" applyFont="1" applyBorder="1" applyProtection="1">
      <protection locked="0"/>
    </xf>
    <xf numFmtId="1" fontId="20" fillId="0" borderId="14" xfId="0" applyNumberFormat="1" applyFont="1" applyBorder="1" applyAlignment="1">
      <alignment horizontal="center"/>
    </xf>
    <xf numFmtId="0" fontId="13" fillId="0" borderId="14" xfId="1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3" fillId="0" borderId="14" xfId="1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6" fillId="5" borderId="7" xfId="0" applyNumberFormat="1" applyFont="1" applyFill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" fontId="14" fillId="7" borderId="10" xfId="0" applyNumberFormat="1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left"/>
    </xf>
    <xf numFmtId="1" fontId="21" fillId="5" borderId="7" xfId="0" applyNumberFormat="1" applyFont="1" applyFill="1" applyBorder="1" applyAlignment="1">
      <alignment horizontal="center" textRotation="90"/>
    </xf>
    <xf numFmtId="1" fontId="14" fillId="0" borderId="10" xfId="0" applyNumberFormat="1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 wrapText="1"/>
    </xf>
    <xf numFmtId="0" fontId="10" fillId="5" borderId="7" xfId="0" applyFont="1" applyFill="1" applyBorder="1" applyAlignment="1" applyProtection="1">
      <alignment horizontal="left"/>
      <protection locked="0"/>
    </xf>
    <xf numFmtId="1" fontId="10" fillId="5" borderId="7" xfId="0" applyNumberFormat="1" applyFont="1" applyFill="1" applyBorder="1" applyAlignment="1">
      <alignment horizontal="center" textRotation="90" wrapText="1"/>
    </xf>
    <xf numFmtId="0" fontId="12" fillId="0" borderId="0" xfId="0" applyFont="1"/>
    <xf numFmtId="0" fontId="11" fillId="6" borderId="10" xfId="0" applyNumberFormat="1" applyFont="1" applyFill="1" applyBorder="1" applyAlignment="1">
      <alignment horizontal="center"/>
    </xf>
    <xf numFmtId="0" fontId="13" fillId="0" borderId="14" xfId="0" applyFont="1" applyBorder="1"/>
    <xf numFmtId="0" fontId="13" fillId="0" borderId="11" xfId="0" applyFont="1" applyBorder="1"/>
    <xf numFmtId="0" fontId="13" fillId="0" borderId="10" xfId="0" applyFont="1" applyBorder="1" applyAlignment="1">
      <alignment horizontal="right"/>
    </xf>
    <xf numFmtId="0" fontId="13" fillId="0" borderId="12" xfId="0" applyFont="1" applyBorder="1"/>
    <xf numFmtId="0" fontId="13" fillId="0" borderId="7" xfId="0" applyFont="1" applyBorder="1"/>
    <xf numFmtId="0" fontId="13" fillId="0" borderId="15" xfId="0" applyFont="1" applyBorder="1"/>
  </cellXfs>
  <cellStyles count="2">
    <cellStyle name="Normal" xfId="0" builtinId="0"/>
    <cellStyle name="Normal 5" xfId="1" xr:uid="{00000000-0005-0000-0000-000001000000}"/>
  </cellStyles>
  <dxfs count="3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Y67" totalsRowShown="0" headerRowDxfId="345" dataDxfId="343" headerRowBorderDxfId="344" tableBorderDxfId="342" totalsRowBorderDxfId="341">
  <sortState xmlns:xlrd2="http://schemas.microsoft.com/office/spreadsheetml/2017/richdata2" ref="A2:Y67">
    <sortCondition descending="1" ref="E2:E67"/>
  </sortState>
  <tableColumns count="25">
    <tableColumn id="2" xr3:uid="{00000000-0010-0000-0000-000002000000}" name="Rank" dataDxfId="340"/>
    <tableColumn id="3" xr3:uid="{00000000-0010-0000-0000-000003000000}" name="Last Name" dataDxfId="339"/>
    <tableColumn id="4" xr3:uid="{00000000-0010-0000-0000-000004000000}" name="First Name" dataDxfId="338"/>
    <tableColumn id="5" xr3:uid="{00000000-0010-0000-0000-000005000000}" name="Club/Team" dataDxfId="337"/>
    <tableColumn id="7" xr3:uid="{00000000-0010-0000-0000-000007000000}" name="2022 ARC Series Points" dataDxfId="336">
      <calculatedColumnFormula>SUM(F2,G2,H2)</calculatedColumnFormula>
    </tableColumn>
    <tableColumn id="15" xr3:uid="{00000000-0010-0000-0000-00000F000000}" name="2022 Mass Start Points" dataDxfId="335">
      <calculatedColumnFormula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calculatedColumnFormula>
    </tableColumn>
    <tableColumn id="16" xr3:uid="{00000000-0010-0000-0000-000010000000}" name="2022 ITT Points" dataDxfId="334">
      <calculatedColumnFormula>SUM(racers[[#This Row],[RMCC - Hill Climb (A)]]+racers[[#This Row],[Tour de Bowness - Hill Climb (A)]]+racers[[#This Row],[CABC ITT Provincial Championships (A)]])</calculatedColumnFormula>
    </tableColumn>
    <tableColumn id="18" xr3:uid="{00000000-0010-0000-0000-000012000000}" name="2022 GC/Omnium Points" dataDxfId="333">
      <calculatedColumnFormula>SUM(racers[[#This Row],[RMCC - Omnium (A)]]+racers[[#This Row],[Tour de Bowness - Omnium (A)]])</calculatedColumnFormula>
    </tableColumn>
    <tableColumn id="9" xr3:uid="{B3C64E15-F8AD-47DF-B49C-1175BD94580E}" name="Stieda Stage Race - Road Race (B)" dataDxfId="332"/>
    <tableColumn id="20" xr3:uid="{00000000-0010-0000-0000-000014000000}" name="Stieda Stage Race - Criterium (B)" dataDxfId="331"/>
    <tableColumn id="8" xr3:uid="{58BCBB4F-0CA2-4C8F-85C3-300A6A4CF898}" name="Hay City Road Race (B)" dataDxfId="330"/>
    <tableColumn id="33" xr3:uid="{00000000-0010-0000-0000-000021000000}" name="Peloton Criterium (A)" dataDxfId="329"/>
    <tableColumn id="10" xr3:uid="{00000000-0010-0000-0000-00000A000000}" name="RMCC - Road Race (A)" dataDxfId="328"/>
    <tableColumn id="24" xr3:uid="{00000000-0010-0000-0000-000018000000}" name="RMCC - Hill Climb (A)" dataDxfId="327"/>
    <tableColumn id="25" xr3:uid="{00000000-0010-0000-0000-000019000000}" name="RMCC - Criterium (A)" dataDxfId="326"/>
    <tableColumn id="26" xr3:uid="{00000000-0010-0000-0000-00001A000000}" name="RMCC - Omnium (A)" dataDxfId="325"/>
    <tableColumn id="28" xr3:uid="{00000000-0010-0000-0000-00001C000000}" name="Pigeon Lake Road Race (B)" dataDxfId="324"/>
    <tableColumn id="30" xr3:uid="{00000000-0010-0000-0000-00001E000000}" name="Canada Day Crit (B)" dataDxfId="323"/>
    <tableColumn id="32" xr3:uid="{00000000-0010-0000-0000-000020000000}" name="Stampede Road Race (A)" dataDxfId="322"/>
    <tableColumn id="21" xr3:uid="{00000000-0010-0000-0000-000015000000}" name="Velocity Spring Race Crit (B)" dataDxfId="321"/>
    <tableColumn id="35" xr3:uid="{00000000-0010-0000-0000-000023000000}" name="Tour de Bowness - Road Race (A)" dataDxfId="320"/>
    <tableColumn id="36" xr3:uid="{00000000-0010-0000-0000-000024000000}" name="Tour de Bowness - Hill Climb (A)" dataDxfId="319"/>
    <tableColumn id="37" xr3:uid="{00000000-0010-0000-0000-000025000000}" name="Tour de Bowness - Criterium (A)" dataDxfId="318"/>
    <tableColumn id="53" xr3:uid="{00000000-0010-0000-0000-000035000000}" name="Tour de Bowness - Omnium (A)" dataDxfId="317"/>
    <tableColumn id="39" xr3:uid="{00000000-0010-0000-0000-000027000000}" name="CABC ITT Provincial Championships (A)" dataDxfId="31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E88" totalsRowShown="0" headerRowDxfId="315" dataDxfId="313" headerRowBorderDxfId="314" tableBorderDxfId="312">
  <sortState xmlns:xlrd2="http://schemas.microsoft.com/office/spreadsheetml/2017/richdata2" ref="A2:AE88">
    <sortCondition descending="1" ref="E2:E88"/>
  </sortState>
  <tableColumns count="31">
    <tableColumn id="2" xr3:uid="{00000000-0010-0000-0100-000002000000}" name="Rank" dataDxfId="311"/>
    <tableColumn id="3" xr3:uid="{00000000-0010-0000-0100-000003000000}" name="Last Name" dataDxfId="310"/>
    <tableColumn id="4" xr3:uid="{00000000-0010-0000-0100-000004000000}" name="First Name" dataDxfId="309"/>
    <tableColumn id="5" xr3:uid="{00000000-0010-0000-0100-000005000000}" name="Club/Team" dataDxfId="308"/>
    <tableColumn id="7" xr3:uid="{00000000-0010-0000-0100-000007000000}" name="2022 ARC Series Points" dataDxfId="307">
      <calculatedColumnFormula>SUM(L2,M2,N2)</calculatedColumnFormula>
    </tableColumn>
    <tableColumn id="8" xr3:uid="{00000000-0010-0000-0100-000008000000}" name="Total Upgrade Points" dataDxfId="306">
      <calculatedColumnFormula>SUM(G2,H2,J2,L2)</calculatedColumnFormula>
    </tableColumn>
    <tableColumn id="1" xr3:uid="{00000000-0010-0000-0100-000001000000}" name="Time Trial Upgrade Points" dataDxfId="305">
      <calculatedColumnFormula>+IF(SUM(I2,K2,M2)&gt;20,20,SUM(I2,K2,M2))</calculatedColumnFormula>
    </tableColumn>
    <tableColumn id="11" xr3:uid="{00000000-0010-0000-0100-00000B000000}" name="2019 Mass Start Upgrade Points" dataDxfId="304"/>
    <tableColumn id="12" xr3:uid="{00000000-0010-0000-0100-00000C000000}" name="2019 ITT Points" dataDxfId="303"/>
    <tableColumn id="13" xr3:uid="{00000000-0010-0000-0100-00000D000000}" name="2021/22 Out of Province Mass Start Upgrade Points" dataDxfId="302"/>
    <tableColumn id="14" xr3:uid="{00000000-0010-0000-0100-00000E000000}" name="2021/22 Out of Province ITT Upgrade Points" dataDxfId="301"/>
    <tableColumn id="15" xr3:uid="{00000000-0010-0000-0100-00000F000000}" name="2022 Mass Start Points" dataDxfId="300">
      <calculatedColumnFormula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calculatedColumnFormula>
    </tableColumn>
    <tableColumn id="16" xr3:uid="{00000000-0010-0000-0100-000010000000}" name="2022 ITT Points" dataDxfId="299">
      <calculatedColumnFormula>SUM(racers8[[#This Row],[RMCC - Hill Climb (A)]]+racers8[[#This Row],[Tour de Bowness - Hill Climb (A)]]+racers8[[#This Row],[CABC ITT Provincial Championships (A)]])</calculatedColumnFormula>
    </tableColumn>
    <tableColumn id="18" xr3:uid="{00000000-0010-0000-0100-000012000000}" name="2022 GC/Omnium Points" dataDxfId="298">
      <calculatedColumnFormula>SUM(racers8[[#This Row],[RMCC - Omnium (A)]]+racers8[[#This Row],[Tour de Bowness - Omnium (A)]])</calculatedColumnFormula>
    </tableColumn>
    <tableColumn id="19" xr3:uid="{00000000-0010-0000-0100-000013000000}" name="Stieda Stage Race - Road Race (B)" dataDxfId="297"/>
    <tableColumn id="20" xr3:uid="{00000000-0010-0000-0100-000014000000}" name="Stieda Stage Race - Criterium (B)" dataDxfId="296"/>
    <tableColumn id="21" xr3:uid="{00000000-0010-0000-0100-000015000000}" name="Hay City Road Race (B)" dataDxfId="295"/>
    <tableColumn id="22" xr3:uid="{00000000-0010-0000-0100-000016000000}" name="Peloton Criterium (A)" dataDxfId="294"/>
    <tableColumn id="23" xr3:uid="{00000000-0010-0000-0100-000017000000}" name="RMCC - Road Race (A)" dataDxfId="293"/>
    <tableColumn id="45" xr3:uid="{00000000-0010-0000-0100-00002D000000}" name="RMCC - Hill Climb (A)" dataDxfId="292"/>
    <tableColumn id="46" xr3:uid="{00000000-0010-0000-0100-00002E000000}" name="RMCC - Criterium (A)" dataDxfId="291"/>
    <tableColumn id="24" xr3:uid="{00000000-0010-0000-0100-000018000000}" name="RMCC - Omnium (A)" dataDxfId="290"/>
    <tableColumn id="6" xr3:uid="{15215C90-43FE-4329-A76D-7C1EE02DC952}" name="Pigeon Lake Road Race (B)" dataDxfId="289"/>
    <tableColumn id="25" xr3:uid="{00000000-0010-0000-0100-000019000000}" name="Canada Day Crit (B)" dataDxfId="288"/>
    <tableColumn id="26" xr3:uid="{00000000-0010-0000-0100-00001A000000}" name="Stampede Road Race (A)" dataDxfId="287"/>
    <tableColumn id="27" xr3:uid="{00000000-0010-0000-0100-00001B000000}" name="Velocity Spring Race Crit (B)" dataDxfId="286"/>
    <tableColumn id="28" xr3:uid="{00000000-0010-0000-0100-00001C000000}" name="Tour de Bowness - Road Race (A)" dataDxfId="285"/>
    <tableColumn id="29" xr3:uid="{00000000-0010-0000-0100-00001D000000}" name="Tour de Bowness - Hill Climb (A)" dataDxfId="284"/>
    <tableColumn id="30" xr3:uid="{00000000-0010-0000-0100-00001E000000}" name="Tour de Bowness - Criterium (A)" dataDxfId="283"/>
    <tableColumn id="31" xr3:uid="{00000000-0010-0000-0100-00001F000000}" name="Tour de Bowness - Omnium (A)" dataDxfId="282"/>
    <tableColumn id="32" xr3:uid="{00000000-0010-0000-0100-000020000000}" name="CABC ITT Provincial Championships (A)" dataDxfId="28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G80" totalsRowShown="0" headerRowDxfId="280" dataDxfId="278" headerRowBorderDxfId="279" tableBorderDxfId="277" totalsRowBorderDxfId="276">
  <sortState xmlns:xlrd2="http://schemas.microsoft.com/office/spreadsheetml/2017/richdata2" ref="A2:AG80">
    <sortCondition descending="1" ref="E2:E80"/>
  </sortState>
  <tableColumns count="33">
    <tableColumn id="1" xr3:uid="{00000000-0010-0000-0200-000001000000}" name="Rank" dataDxfId="275"/>
    <tableColumn id="3" xr3:uid="{00000000-0010-0000-0200-000003000000}" name="Last Name" dataDxfId="274"/>
    <tableColumn id="4" xr3:uid="{00000000-0010-0000-0200-000004000000}" name="First Name" dataDxfId="273"/>
    <tableColumn id="5" xr3:uid="{00000000-0010-0000-0200-000005000000}" name="Club/Team" dataDxfId="272"/>
    <tableColumn id="7" xr3:uid="{00000000-0010-0000-0200-000007000000}" name="2022 ARC Series Points" dataDxfId="271">
      <calculatedColumnFormula>SUM(N2,O2,P2)</calculatedColumnFormula>
    </tableColumn>
    <tableColumn id="8" xr3:uid="{00000000-0010-0000-0200-000008000000}" name="Total Upgrade Points" dataDxfId="270">
      <calculatedColumnFormula>SUM(G2,H2,I2,J2,L2,N2)</calculatedColumnFormula>
    </tableColumn>
    <tableColumn id="2" xr3:uid="{00000000-0010-0000-0200-000002000000}" name="Time Trial Upgrade Points" dataDxfId="269">
      <calculatedColumnFormula>+IF(SUM(K2,M2,O2)&gt;20,20,SUM(K2,M2,O2))</calculatedColumnFormula>
    </tableColumn>
    <tableColumn id="9" xr3:uid="{00000000-0010-0000-0200-000009000000}" name="2019 Learn to Race Points" dataDxfId="268"/>
    <tableColumn id="10" xr3:uid="{00000000-0010-0000-0200-00000A000000}" name="2021/22 Learn to Race Points" dataDxfId="267"/>
    <tableColumn id="11" xr3:uid="{00000000-0010-0000-0200-00000B000000}" name="2019 Mass Start Upgrade Points" dataDxfId="266"/>
    <tableColumn id="12" xr3:uid="{00000000-0010-0000-0200-00000C000000}" name="2019 ITT Points" dataDxfId="265"/>
    <tableColumn id="13" xr3:uid="{00000000-0010-0000-0200-00000D000000}" name="2021/22 Out of Province Mass Start Upgrade Points" dataDxfId="264"/>
    <tableColumn id="14" xr3:uid="{00000000-0010-0000-0200-00000E000000}" name="2021/22 Out of Province ITT Upgrade Points" dataDxfId="263"/>
    <tableColumn id="15" xr3:uid="{00000000-0010-0000-0200-00000F000000}" name="2022 Mass Start Points" dataDxfId="262">
      <calculatedColumnFormula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calculatedColumnFormula>
    </tableColumn>
    <tableColumn id="16" xr3:uid="{00000000-0010-0000-0200-000010000000}" name="2022 ITT Points" dataDxfId="261">
      <calculatedColumnFormula>SUM(racers7[[#This Row],[RMCC - Hill Climb (A)]]+racers7[[#This Row],[Tour de Bowness - Hill Climb (A)]]+racers7[[#This Row],[CABC ITT Provincial Championships (A)]])</calculatedColumnFormula>
    </tableColumn>
    <tableColumn id="18" xr3:uid="{00000000-0010-0000-0200-000012000000}" name="2022 GC/Omnium Points" dataDxfId="260">
      <calculatedColumnFormula>SUM(racers7[[#This Row],[RMCC - Omnium (A)]]+racers7[[#This Row],[Tour de Bowness - Omnium (A)]])</calculatedColumnFormula>
    </tableColumn>
    <tableColumn id="19" xr3:uid="{00000000-0010-0000-0200-000013000000}" name="Stieda Stage Race - Road Race (B)" dataDxfId="259"/>
    <tableColumn id="20" xr3:uid="{00000000-0010-0000-0200-000014000000}" name="Stieda Stage Race - Criterium (B)" dataDxfId="258"/>
    <tableColumn id="21" xr3:uid="{00000000-0010-0000-0200-000015000000}" name="Hay City Road Race (B)" dataDxfId="257"/>
    <tableColumn id="22" xr3:uid="{00000000-0010-0000-0200-000016000000}" name="Peloton Criterium (A)" dataDxfId="256"/>
    <tableColumn id="23" xr3:uid="{00000000-0010-0000-0200-000017000000}" name="RMCC - Road Race (A)" dataDxfId="255"/>
    <tableColumn id="46" xr3:uid="{00000000-0010-0000-0200-00002E000000}" name="RMCC - Hill Climb (A)" dataDxfId="254"/>
    <tableColumn id="45" xr3:uid="{00000000-0010-0000-0200-00002D000000}" name="RMCC - Criterium (A)" dataDxfId="253"/>
    <tableColumn id="24" xr3:uid="{00000000-0010-0000-0200-000018000000}" name="RMCC - Omnium (A)" dataDxfId="252"/>
    <tableColumn id="6" xr3:uid="{1ECC4B88-DC83-40A6-890B-93522B8F48F2}" name="Pigeon Lake Road Race (B)" dataDxfId="251"/>
    <tableColumn id="25" xr3:uid="{00000000-0010-0000-0200-000019000000}" name="Canada Day Crit (B)" dataDxfId="250"/>
    <tableColumn id="26" xr3:uid="{00000000-0010-0000-0200-00001A000000}" name="Stampede Road Race (A)" dataDxfId="249"/>
    <tableColumn id="27" xr3:uid="{00000000-0010-0000-0200-00001B000000}" name="Velocity Spring Race Crit (B)" dataDxfId="248"/>
    <tableColumn id="28" xr3:uid="{00000000-0010-0000-0200-00001C000000}" name="Tour de Bowness - Road Race (A)" dataDxfId="247"/>
    <tableColumn id="29" xr3:uid="{00000000-0010-0000-0200-00001D000000}" name="Tour de Bowness - Hill Climb (A)" dataDxfId="246"/>
    <tableColumn id="30" xr3:uid="{00000000-0010-0000-0200-00001E000000}" name="Tour de Bowness - Criterium (A)" dataDxfId="245"/>
    <tableColumn id="31" xr3:uid="{00000000-0010-0000-0200-00001F000000}" name="Tour de Bowness - Omnium (A)" dataDxfId="244"/>
    <tableColumn id="32" xr3:uid="{00000000-0010-0000-0200-000020000000}" name="CABC ITT Provincial Championships (A)" dataDxfId="24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G100" totalsRowShown="0" headerRowDxfId="242" dataDxfId="240" headerRowBorderDxfId="241" tableBorderDxfId="239" totalsRowBorderDxfId="238">
  <sortState xmlns:xlrd2="http://schemas.microsoft.com/office/spreadsheetml/2017/richdata2" ref="A2:AG88">
    <sortCondition descending="1" ref="E2:E88"/>
  </sortState>
  <tableColumns count="33">
    <tableColumn id="2" xr3:uid="{00000000-0010-0000-0300-000002000000}" name="Rank" dataDxfId="237"/>
    <tableColumn id="3" xr3:uid="{00000000-0010-0000-0300-000003000000}" name="Last Name" dataDxfId="236"/>
    <tableColumn id="4" xr3:uid="{00000000-0010-0000-0300-000004000000}" name="First Name" dataDxfId="235"/>
    <tableColumn id="5" xr3:uid="{00000000-0010-0000-0300-000005000000}" name="Club/Team" dataDxfId="234"/>
    <tableColumn id="7" xr3:uid="{00000000-0010-0000-0300-000007000000}" name="2022 ARC Series Points" dataDxfId="233">
      <calculatedColumnFormula>SUM(N2,O2,P2)</calculatedColumnFormula>
    </tableColumn>
    <tableColumn id="8" xr3:uid="{00000000-0010-0000-0300-000008000000}" name="Total Upgrade Points" dataDxfId="232">
      <calculatedColumnFormula>SUM(G2,H2,I2,J2,L2,N2)</calculatedColumnFormula>
    </tableColumn>
    <tableColumn id="1" xr3:uid="{00000000-0010-0000-0300-000001000000}" name="Time Trial Upgrade Points" dataDxfId="231">
      <calculatedColumnFormula>+IF(SUM(K2,M2,O2)&gt;15,15,SUM(K2,M2,O2))</calculatedColumnFormula>
    </tableColumn>
    <tableColumn id="9" xr3:uid="{00000000-0010-0000-0300-000009000000}" name="2019 Learn to Race Points" dataDxfId="230"/>
    <tableColumn id="10" xr3:uid="{00000000-0010-0000-0300-00000A000000}" name="2021/22 Learn to Race Points" dataDxfId="229"/>
    <tableColumn id="11" xr3:uid="{00000000-0010-0000-0300-00000B000000}" name="2019 Mass Start Upgrade Points" dataDxfId="228"/>
    <tableColumn id="12" xr3:uid="{00000000-0010-0000-0300-00000C000000}" name="2019 ITT Points" dataDxfId="227"/>
    <tableColumn id="13" xr3:uid="{00000000-0010-0000-0300-00000D000000}" name="2021/22 Out of Province Mass Start Upgrade Points" dataDxfId="226"/>
    <tableColumn id="14" xr3:uid="{00000000-0010-0000-0300-00000E000000}" name="2021/22 Out of Province ITT Upgrade Points" dataDxfId="225"/>
    <tableColumn id="15" xr3:uid="{00000000-0010-0000-0300-00000F000000}" name="2022 Mass Start Points" dataDxfId="224">
      <calculatedColumnFormula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calculatedColumnFormula>
    </tableColumn>
    <tableColumn id="16" xr3:uid="{00000000-0010-0000-0300-000010000000}" name="2022 ITT Points" dataDxfId="223">
      <calculatedColumnFormula>SUM(racers6[[#This Row],[RMCC - Hill Climb (A)]]+racers6[[#This Row],[Tour de Bowness - Hill Climb (A)]]+racers6[[#This Row],[CABC ITT Provincial Championships (A)]])</calculatedColumnFormula>
    </tableColumn>
    <tableColumn id="18" xr3:uid="{00000000-0010-0000-0300-000012000000}" name="2022 GC/Omnium Points" dataDxfId="222">
      <calculatedColumnFormula>SUM(racers6[[#This Row],[RMCC - Omnium (A)]]+racers6[[#This Row],[Tour de Bowness - Omnium (A)]])</calculatedColumnFormula>
    </tableColumn>
    <tableColumn id="19" xr3:uid="{00000000-0010-0000-0300-000013000000}" name="Stieda Stage Race - Road Race (B)" dataDxfId="221"/>
    <tableColumn id="20" xr3:uid="{00000000-0010-0000-0300-000014000000}" name="Stieda Stage Race - Criterium (B)" dataDxfId="220"/>
    <tableColumn id="21" xr3:uid="{00000000-0010-0000-0300-000015000000}" name="Hay City Road Race (B)" dataDxfId="219"/>
    <tableColumn id="22" xr3:uid="{00000000-0010-0000-0300-000016000000}" name="Peloton Criterium (A)" dataDxfId="218"/>
    <tableColumn id="23" xr3:uid="{00000000-0010-0000-0300-000017000000}" name="RMCC - Road Race (A)" dataDxfId="217"/>
    <tableColumn id="45" xr3:uid="{00000000-0010-0000-0300-00002D000000}" name="RMCC - Hill Climb (A)" dataDxfId="216"/>
    <tableColumn id="46" xr3:uid="{00000000-0010-0000-0300-00002E000000}" name="RMCC - Criterium (A)" dataDxfId="215"/>
    <tableColumn id="24" xr3:uid="{00000000-0010-0000-0300-000018000000}" name="RMCC - Omnium (A)" dataDxfId="214"/>
    <tableColumn id="17" xr3:uid="{530F98D9-9E61-4E80-9727-4200B61FB30F}" name="Pigeon Lake Road Race (B)" dataDxfId="213"/>
    <tableColumn id="25" xr3:uid="{00000000-0010-0000-0300-000019000000}" name="Canada Day Crit (B)" dataDxfId="212"/>
    <tableColumn id="26" xr3:uid="{00000000-0010-0000-0300-00001A000000}" name="Stampede Road Race (A)" dataDxfId="211"/>
    <tableColumn id="27" xr3:uid="{00000000-0010-0000-0300-00001B000000}" name="Velocity Spring Race Crit (B)" dataDxfId="210"/>
    <tableColumn id="28" xr3:uid="{00000000-0010-0000-0300-00001C000000}" name="Tour de Bowness - Road Race (A)" dataDxfId="209"/>
    <tableColumn id="29" xr3:uid="{00000000-0010-0000-0300-00001D000000}" name="Tour de Bowness - Hill Climb (A)" dataDxfId="208"/>
    <tableColumn id="30" xr3:uid="{00000000-0010-0000-0300-00001E000000}" name="Tour de Bowness - Criterium (A)" dataDxfId="207"/>
    <tableColumn id="31" xr3:uid="{00000000-0010-0000-0300-00001F000000}" name="Tour de Bowness - Omnium (A)" dataDxfId="206"/>
    <tableColumn id="32" xr3:uid="{00000000-0010-0000-0300-000020000000}" name="CABC ITT Provincial Championships (A)" dataDxfId="20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Z45" totalsRowShown="0" headerRowDxfId="204" dataDxfId="202" headerRowBorderDxfId="203" tableBorderDxfId="201" totalsRowBorderDxfId="200">
  <sortState xmlns:xlrd2="http://schemas.microsoft.com/office/spreadsheetml/2017/richdata2" ref="A2:Z45">
    <sortCondition descending="1" ref="F2"/>
  </sortState>
  <tableColumns count="26">
    <tableColumn id="1" xr3:uid="{00000000-0010-0000-0400-000001000000}" name="Rank" dataDxfId="199"/>
    <tableColumn id="2" xr3:uid="{00000000-0010-0000-0400-000002000000}" name="Sub-Cat" dataDxfId="198"/>
    <tableColumn id="3" xr3:uid="{00000000-0010-0000-0400-000003000000}" name="Last Name" dataDxfId="197"/>
    <tableColumn id="4" xr3:uid="{00000000-0010-0000-0400-000004000000}" name="First Name" dataDxfId="196"/>
    <tableColumn id="5" xr3:uid="{00000000-0010-0000-0400-000005000000}" name="Club/Team" dataDxfId="195"/>
    <tableColumn id="7" xr3:uid="{00000000-0010-0000-0400-000007000000}" name="2022 ARC Series Points" dataDxfId="194">
      <calculatedColumnFormula>SUM(G2,H2,I2)</calculatedColumnFormula>
    </tableColumn>
    <tableColumn id="10" xr3:uid="{9353C057-F309-4595-B52A-BC37495BCE2B}" name="2022 Mass Start Points" dataDxfId="193">
      <calculatedColumnFormula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calculatedColumnFormula>
    </tableColumn>
    <tableColumn id="9" xr3:uid="{9AC53467-C752-4081-9745-5550B7A0C2FF}" name="2022 ITT Points" dataDxfId="192">
      <calculatedColumnFormula>SUM(racers4[[#This Row],[RMCC - Hill Climb (A)]]+racers4[[#This Row],[Tour de Bowness - Hill Climb (A)]]+racers4[[#This Row],[CABC ITT Provincial Championships (A)]])</calculatedColumnFormula>
    </tableColumn>
    <tableColumn id="8" xr3:uid="{2EF8D2FF-A10A-4A55-B7C9-EA70268BEE4E}" name="2022 GC/Omnium Points" dataDxfId="191">
      <calculatedColumnFormula>SUM(racers4[[#This Row],[RMCC - Omnium (A)]]+racers4[[#This Row],[Tour de Bowness - Omnium (A)]])</calculatedColumnFormula>
    </tableColumn>
    <tableColumn id="19" xr3:uid="{00000000-0010-0000-0400-000013000000}" name="Stieda Stage Race - Road Race (B)" dataDxfId="190"/>
    <tableColumn id="20" xr3:uid="{00000000-0010-0000-0400-000014000000}" name="Stieda Stage Race - Criterium (B)" dataDxfId="189"/>
    <tableColumn id="21" xr3:uid="{00000000-0010-0000-0400-000015000000}" name="Hay City Road Race (B)" dataDxfId="188"/>
    <tableColumn id="22" xr3:uid="{00000000-0010-0000-0400-000016000000}" name="Peloton Criterium (A)" dataDxfId="187"/>
    <tableColumn id="24" xr3:uid="{00000000-0010-0000-0400-000018000000}" name="RMCC - Road Race (A)" dataDxfId="186"/>
    <tableColumn id="36" xr3:uid="{00000000-0010-0000-0400-000024000000}" name="RMCC - Hill Climb (A)" dataDxfId="185"/>
    <tableColumn id="32" xr3:uid="{00000000-0010-0000-0400-000020000000}" name="RMCC - Criterium (A)" dataDxfId="184"/>
    <tableColumn id="27" xr3:uid="{00000000-0010-0000-0400-00001B000000}" name="RMCC - Omnium (A)" dataDxfId="183"/>
    <tableColumn id="6" xr3:uid="{97BDC86F-9E3B-49C5-BF0B-78F3787CB615}" name="Pigeon Lake Road Race (B)" dataDxfId="182"/>
    <tableColumn id="28" xr3:uid="{00000000-0010-0000-0400-00001C000000}" name="Canada Day Crit (B)" dataDxfId="181"/>
    <tableColumn id="29" xr3:uid="{00000000-0010-0000-0400-00001D000000}" name="Stampede Road Race (A)" dataDxfId="180"/>
    <tableColumn id="30" xr3:uid="{00000000-0010-0000-0400-00001E000000}" name="Velocity Spring Race Crit (B)" dataDxfId="179"/>
    <tableColumn id="23" xr3:uid="{00000000-0010-0000-0400-000017000000}" name="Tour de Bowness - Road Race (A)" dataDxfId="178"/>
    <tableColumn id="26" xr3:uid="{00000000-0010-0000-0400-00001A000000}" name="Tour de Bowness - Hill Climb (A)" dataDxfId="177"/>
    <tableColumn id="25" xr3:uid="{00000000-0010-0000-0400-000019000000}" name="Tour de Bowness - Criterium (A)" dataDxfId="176"/>
    <tableColumn id="31" xr3:uid="{00000000-0010-0000-0400-00001F000000}" name="Tour de Bowness - Omnium (A)" dataDxfId="175"/>
    <tableColumn id="33" xr3:uid="{00000000-0010-0000-0400-000021000000}" name="CABC ITT Provincial Championships (A)" dataDxfId="17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H65" totalsRowShown="0" headerRowDxfId="173" dataDxfId="171" headerRowBorderDxfId="172" tableBorderDxfId="170">
  <sortState xmlns:xlrd2="http://schemas.microsoft.com/office/spreadsheetml/2017/richdata2" ref="A2:AH65">
    <sortCondition descending="1" ref="F2:F65"/>
  </sortState>
  <tableColumns count="34">
    <tableColumn id="1" xr3:uid="{00000000-0010-0000-0500-000001000000}" name="Rank" dataDxfId="169"/>
    <tableColumn id="2" xr3:uid="{00000000-0010-0000-0500-000002000000}" name="Sub-Cat" dataDxfId="168"/>
    <tableColumn id="3" xr3:uid="{00000000-0010-0000-0500-000003000000}" name="Last Name" dataDxfId="167"/>
    <tableColumn id="4" xr3:uid="{00000000-0010-0000-0500-000004000000}" name="First Name" dataDxfId="166"/>
    <tableColumn id="5" xr3:uid="{00000000-0010-0000-0500-000005000000}" name="Club/Team" dataDxfId="165"/>
    <tableColumn id="7" xr3:uid="{00000000-0010-0000-0500-000007000000}" name="2022 ARC Series Points" dataDxfId="164">
      <calculatedColumnFormula>SUM(O2,P2,Q2)</calculatedColumnFormula>
    </tableColumn>
    <tableColumn id="8" xr3:uid="{00000000-0010-0000-0500-000008000000}" name="Total Upgrade Points" dataDxfId="163">
      <calculatedColumnFormula>SUM(H2,I2,J2,K2,M2,O2)</calculatedColumnFormula>
    </tableColumn>
    <tableColumn id="6" xr3:uid="{00000000-0010-0000-0500-000006000000}" name="Time Trial Upgrade Points" dataDxfId="162">
      <calculatedColumnFormula>+IF(SUM(L2,N2,P2)&gt;20,20,SUM(L2,N2,P2))</calculatedColumnFormula>
    </tableColumn>
    <tableColumn id="9" xr3:uid="{00000000-0010-0000-0500-000009000000}" name="2019 Learn to Race Points" dataDxfId="161"/>
    <tableColumn id="10" xr3:uid="{00000000-0010-0000-0500-00000A000000}" name="2021/22 Learn to Race Points" dataDxfId="160"/>
    <tableColumn id="11" xr3:uid="{00000000-0010-0000-0500-00000B000000}" name="2019 Mass Start Upgrade Points" dataDxfId="159"/>
    <tableColumn id="12" xr3:uid="{00000000-0010-0000-0500-00000C000000}" name="2019 ITT Points" dataDxfId="158"/>
    <tableColumn id="13" xr3:uid="{00000000-0010-0000-0500-00000D000000}" name="2021/22 Out of Province Mass Start Upgrade Points" dataDxfId="157"/>
    <tableColumn id="14" xr3:uid="{00000000-0010-0000-0500-00000E000000}" name="2021/22 Out of Province ITT Upgrade Points" dataDxfId="156"/>
    <tableColumn id="15" xr3:uid="{00000000-0010-0000-0500-00000F000000}" name="2022 Mass Start Points" dataDxfId="155">
      <calculatedColumnFormula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calculatedColumnFormula>
    </tableColumn>
    <tableColumn id="16" xr3:uid="{00000000-0010-0000-0500-000010000000}" name="2022 ITT Points" dataDxfId="154">
      <calculatedColumnFormula>SUM(racers43[[#This Row],[RMCC - Hill Climb (A)]]+racers43[[#This Row],[Tour de Bowness - Hill Climb (A)]]+racers43[[#This Row],[CABC ITT Provincial Championships (A)]])</calculatedColumnFormula>
    </tableColumn>
    <tableColumn id="18" xr3:uid="{00000000-0010-0000-0500-000012000000}" name="2022 GC/Omnium Points" dataDxfId="153">
      <calculatedColumnFormula>SUM(racers43[[#This Row],[RMCC - Omnium (A)]]+racers43[[#This Row],[Tour de Bowness - Omnium (A)]])</calculatedColumnFormula>
    </tableColumn>
    <tableColumn id="19" xr3:uid="{00000000-0010-0000-0500-000013000000}" name="Stieda Stage Race - Road Race (B)" dataDxfId="152"/>
    <tableColumn id="20" xr3:uid="{00000000-0010-0000-0500-000014000000}" name="Stieda Stage Race - Criterium (B)" dataDxfId="151"/>
    <tableColumn id="21" xr3:uid="{00000000-0010-0000-0500-000015000000}" name="Hay City Road Race (B)" dataDxfId="150"/>
    <tableColumn id="22" xr3:uid="{00000000-0010-0000-0500-000016000000}" name="Peloton Criterium (A)" dataDxfId="149"/>
    <tableColumn id="24" xr3:uid="{00000000-0010-0000-0500-000018000000}" name="RMCC - Road Race (A)" dataDxfId="148"/>
    <tableColumn id="36" xr3:uid="{00000000-0010-0000-0500-000024000000}" name="RMCC - Hill Climb (A)" dataDxfId="147"/>
    <tableColumn id="32" xr3:uid="{00000000-0010-0000-0500-000020000000}" name="RMCC - Criterium (A)" dataDxfId="146"/>
    <tableColumn id="27" xr3:uid="{00000000-0010-0000-0500-00001B000000}" name="RMCC - Omnium (A)" dataDxfId="145"/>
    <tableColumn id="28" xr3:uid="{00000000-0010-0000-0500-00001C000000}" name="Pigeon Lake Road Race (B)" dataDxfId="144"/>
    <tableColumn id="29" xr3:uid="{00000000-0010-0000-0500-00001D000000}" name="Canada Day Crit (B)" dataDxfId="143"/>
    <tableColumn id="30" xr3:uid="{00000000-0010-0000-0500-00001E000000}" name="Stampede Road Race (A)" dataDxfId="142"/>
    <tableColumn id="23" xr3:uid="{00000000-0010-0000-0500-000017000000}" name="Velocity Spring Race Crit (B)" dataDxfId="141"/>
    <tableColumn id="26" xr3:uid="{00000000-0010-0000-0500-00001A000000}" name="Tour de Bowness - Road Race (A)" dataDxfId="140"/>
    <tableColumn id="25" xr3:uid="{00000000-0010-0000-0500-000019000000}" name="Tour de Bowness - Hill Climb (A)" dataDxfId="139"/>
    <tableColumn id="31" xr3:uid="{00000000-0010-0000-0500-00001F000000}" name="Tour de Bowness - Criterium (A)" dataDxfId="138"/>
    <tableColumn id="33" xr3:uid="{00000000-0010-0000-0500-000021000000}" name="Tour de Bowness - Omnium (A)" dataDxfId="137"/>
    <tableColumn id="35" xr3:uid="{00000000-0010-0000-0500-000023000000}" name="CABC ITT Provincial Championships (A)" dataDxfId="13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5" totalsRowShown="0" headerRowDxfId="135" dataDxfId="133" headerRowBorderDxfId="134" tableBorderDxfId="132" totalsRowBorderDxfId="131">
  <autoFilter ref="A1:A75" xr:uid="{00000000-0009-0000-0100-000004000000}"/>
  <sortState xmlns:xlrd2="http://schemas.microsoft.com/office/spreadsheetml/2017/richdata2" ref="A2:A75">
    <sortCondition ref="A2:A75"/>
  </sortState>
  <tableColumns count="1">
    <tableColumn id="1" xr3:uid="{00000000-0010-0000-0600-000001000000}" name="Team Names" dataDxfId="13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tabSelected="1" zoomScaleNormal="100" workbookViewId="0">
      <pane ySplit="1" topLeftCell="A2" activePane="bottomLeft" state="frozen"/>
      <selection activeCell="AL1" sqref="AL1:AL1048576"/>
      <selection pane="bottomLeft"/>
    </sheetView>
  </sheetViews>
  <sheetFormatPr defaultColWidth="8.85546875" defaultRowHeight="15" x14ac:dyDescent="0.25"/>
  <cols>
    <col min="1" max="1" width="9" style="75" customWidth="1"/>
    <col min="2" max="2" width="21" style="71" bestFit="1" customWidth="1"/>
    <col min="3" max="3" width="13.140625" style="71" bestFit="1" customWidth="1"/>
    <col min="4" max="4" width="39.140625" style="71" bestFit="1" customWidth="1"/>
    <col min="5" max="5" width="7.85546875" style="76" bestFit="1" customWidth="1"/>
    <col min="6" max="6" width="7.85546875" style="77" customWidth="1"/>
    <col min="7" max="7" width="7.85546875" style="78" customWidth="1"/>
    <col min="8" max="8" width="7.85546875" style="79" customWidth="1"/>
    <col min="9" max="9" width="3.7109375" style="71" customWidth="1"/>
    <col min="10" max="10" width="3.7109375" style="80" customWidth="1"/>
    <col min="11" max="11" width="3.7109375" customWidth="1"/>
    <col min="12" max="12" width="3.7109375" style="82" customWidth="1"/>
    <col min="13" max="13" width="3.7109375" style="79" customWidth="1"/>
    <col min="14" max="14" width="3.7109375" style="82" customWidth="1"/>
    <col min="15" max="16" width="3.7109375" style="81" customWidth="1"/>
    <col min="17" max="17" width="3.7109375" style="82" customWidth="1"/>
    <col min="18" max="19" width="3.7109375" style="81" customWidth="1"/>
    <col min="20" max="21" width="4" bestFit="1" customWidth="1"/>
    <col min="22" max="22" width="3.7109375" style="80" customWidth="1"/>
    <col min="23" max="24" width="3.7109375" customWidth="1"/>
    <col min="25" max="26" width="3.7109375" style="80" customWidth="1"/>
    <col min="27" max="27" width="3.7109375" style="81" customWidth="1"/>
    <col min="28" max="28" width="3.7109375" style="80" customWidth="1"/>
    <col min="29" max="30" width="3.5703125" style="81" customWidth="1"/>
    <col min="31" max="31" width="3.5703125" style="80" customWidth="1"/>
    <col min="32" max="32" width="3.5703125" style="82" bestFit="1" customWidth="1"/>
    <col min="33" max="33" width="3.5703125" style="71" customWidth="1"/>
    <col min="34" max="34" width="3.5703125" style="81" bestFit="1" customWidth="1"/>
    <col min="35" max="35" width="3.5703125" style="71" customWidth="1"/>
    <col min="36" max="36" width="3.5703125" style="80" bestFit="1" customWidth="1"/>
    <col min="38" max="16384" width="8.85546875" style="71"/>
  </cols>
  <sheetData>
    <row r="1" spans="1:37" ht="162" customHeight="1" thickBot="1" x14ac:dyDescent="0.3">
      <c r="A1" s="15" t="s">
        <v>3</v>
      </c>
      <c r="B1" s="16" t="s">
        <v>0</v>
      </c>
      <c r="C1" s="16" t="s">
        <v>1</v>
      </c>
      <c r="D1" s="16" t="s">
        <v>2</v>
      </c>
      <c r="E1" s="69" t="s">
        <v>776</v>
      </c>
      <c r="F1" s="23" t="s">
        <v>777</v>
      </c>
      <c r="G1" s="24" t="s">
        <v>778</v>
      </c>
      <c r="H1" s="24" t="s">
        <v>779</v>
      </c>
      <c r="I1" s="26" t="s">
        <v>278</v>
      </c>
      <c r="J1" s="26" t="s">
        <v>279</v>
      </c>
      <c r="K1" s="24" t="s">
        <v>771</v>
      </c>
      <c r="L1" s="27" t="s">
        <v>773</v>
      </c>
      <c r="M1" s="26" t="s">
        <v>310</v>
      </c>
      <c r="N1" s="26" t="s">
        <v>708</v>
      </c>
      <c r="O1" s="26" t="s">
        <v>707</v>
      </c>
      <c r="P1" s="26" t="s">
        <v>5</v>
      </c>
      <c r="Q1" s="26" t="s">
        <v>530</v>
      </c>
      <c r="R1" s="28" t="s">
        <v>717</v>
      </c>
      <c r="S1" s="26" t="s">
        <v>309</v>
      </c>
      <c r="T1" s="27" t="s">
        <v>529</v>
      </c>
      <c r="U1" s="26" t="s">
        <v>744</v>
      </c>
      <c r="V1" s="26" t="s">
        <v>774</v>
      </c>
      <c r="W1" s="26" t="s">
        <v>775</v>
      </c>
      <c r="X1" s="26" t="s">
        <v>6</v>
      </c>
      <c r="Y1" s="70" t="s">
        <v>772</v>
      </c>
      <c r="Z1" s="71"/>
      <c r="AA1" s="71"/>
      <c r="AB1" s="71"/>
      <c r="AC1" s="71"/>
      <c r="AD1" s="71"/>
      <c r="AE1" s="71"/>
      <c r="AF1" s="71"/>
      <c r="AH1" s="71"/>
      <c r="AJ1" s="71"/>
      <c r="AK1" s="71"/>
    </row>
    <row r="2" spans="1:37" ht="15.75" thickBot="1" x14ac:dyDescent="0.3">
      <c r="A2" s="47"/>
      <c r="B2" s="39" t="s">
        <v>115</v>
      </c>
      <c r="C2" s="39" t="s">
        <v>22</v>
      </c>
      <c r="D2" s="39" t="s">
        <v>287</v>
      </c>
      <c r="E2" s="32">
        <f t="shared" ref="E2:E33" si="0">SUM(F2,G2,H2)</f>
        <v>30</v>
      </c>
      <c r="F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30</v>
      </c>
      <c r="G2" s="37">
        <f>SUM(racers[[#This Row],[RMCC - Hill Climb (A)]]+racers[[#This Row],[Tour de Bowness - Hill Climb (A)]]+racers[[#This Row],[CABC ITT Provincial Championships (A)]])</f>
        <v>0</v>
      </c>
      <c r="H2" s="38">
        <f>SUM(racers[[#This Row],[RMCC - Omnium (A)]]+racers[[#This Row],[Tour de Bowness - Omnium (A)]])</f>
        <v>0</v>
      </c>
      <c r="I2" s="98">
        <v>15</v>
      </c>
      <c r="J2" s="98">
        <v>15</v>
      </c>
      <c r="K2" s="124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50"/>
      <c r="Z2" s="71"/>
      <c r="AA2" s="71"/>
      <c r="AB2" s="71"/>
      <c r="AC2" s="71"/>
      <c r="AD2" s="71"/>
      <c r="AE2" s="71"/>
      <c r="AF2" s="71"/>
      <c r="AH2" s="71"/>
      <c r="AJ2" s="71"/>
      <c r="AK2" s="71"/>
    </row>
    <row r="3" spans="1:37" ht="15.75" thickBot="1" x14ac:dyDescent="0.3">
      <c r="A3" s="45"/>
      <c r="B3" s="39" t="s">
        <v>136</v>
      </c>
      <c r="C3" s="39" t="s">
        <v>76</v>
      </c>
      <c r="D3" s="39" t="s">
        <v>287</v>
      </c>
      <c r="E3" s="32">
        <f t="shared" si="0"/>
        <v>24</v>
      </c>
      <c r="F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24</v>
      </c>
      <c r="G3" s="37">
        <f>SUM(racers[[#This Row],[RMCC - Hill Climb (A)]]+racers[[#This Row],[Tour de Bowness - Hill Climb (A)]]+racers[[#This Row],[CABC ITT Provincial Championships (A)]])</f>
        <v>0</v>
      </c>
      <c r="H3" s="38">
        <f>SUM(racers[[#This Row],[RMCC - Omnium (A)]]+racers[[#This Row],[Tour de Bowness - Omnium (A)]])</f>
        <v>0</v>
      </c>
      <c r="I3" s="98">
        <v>4</v>
      </c>
      <c r="J3" s="98">
        <v>20</v>
      </c>
      <c r="K3" s="124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50"/>
      <c r="Z3" s="71"/>
      <c r="AA3" s="71"/>
      <c r="AB3" s="71"/>
      <c r="AC3" s="71"/>
      <c r="AD3" s="71"/>
      <c r="AE3" s="71"/>
      <c r="AF3" s="71"/>
      <c r="AH3" s="71"/>
      <c r="AJ3" s="71"/>
      <c r="AK3" s="71"/>
    </row>
    <row r="4" spans="1:37" ht="15.75" thickBot="1" x14ac:dyDescent="0.3">
      <c r="A4" s="30"/>
      <c r="B4" s="39" t="s">
        <v>59</v>
      </c>
      <c r="C4" s="39" t="s">
        <v>60</v>
      </c>
      <c r="D4" s="39" t="s">
        <v>287</v>
      </c>
      <c r="E4" s="32">
        <f t="shared" si="0"/>
        <v>14</v>
      </c>
      <c r="F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14</v>
      </c>
      <c r="G4" s="37">
        <f>SUM(racers[[#This Row],[RMCC - Hill Climb (A)]]+racers[[#This Row],[Tour de Bowness - Hill Climb (A)]]+racers[[#This Row],[CABC ITT Provincial Championships (A)]])</f>
        <v>0</v>
      </c>
      <c r="H4" s="38">
        <f>SUM(racers[[#This Row],[RMCC - Omnium (A)]]+racers[[#This Row],[Tour de Bowness - Omnium (A)]])</f>
        <v>0</v>
      </c>
      <c r="I4" s="98">
        <v>6</v>
      </c>
      <c r="J4" s="98">
        <v>8</v>
      </c>
      <c r="K4" s="124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150"/>
      <c r="Z4" s="71"/>
      <c r="AA4" s="71"/>
      <c r="AB4" s="71"/>
      <c r="AC4" s="71"/>
      <c r="AD4" s="71"/>
      <c r="AE4" s="71"/>
      <c r="AF4" s="71"/>
      <c r="AH4" s="71"/>
      <c r="AJ4" s="71"/>
      <c r="AK4" s="71"/>
    </row>
    <row r="5" spans="1:37" ht="15.75" thickBot="1" x14ac:dyDescent="0.3">
      <c r="A5" s="47"/>
      <c r="B5" s="31" t="s">
        <v>56</v>
      </c>
      <c r="C5" s="31" t="s">
        <v>57</v>
      </c>
      <c r="D5" s="31" t="s">
        <v>58</v>
      </c>
      <c r="E5" s="32">
        <f t="shared" si="0"/>
        <v>12</v>
      </c>
      <c r="F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12</v>
      </c>
      <c r="G5" s="37">
        <f>SUM(racers[[#This Row],[RMCC - Hill Climb (A)]]+racers[[#This Row],[Tour de Bowness - Hill Climb (A)]]+racers[[#This Row],[CABC ITT Provincial Championships (A)]])</f>
        <v>0</v>
      </c>
      <c r="H5" s="38">
        <f>SUM(racers[[#This Row],[RMCC - Omnium (A)]]+racers[[#This Row],[Tour de Bowness - Omnium (A)]])</f>
        <v>0</v>
      </c>
      <c r="I5" s="98">
        <v>12</v>
      </c>
      <c r="J5" s="98"/>
      <c r="K5" s="124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50"/>
      <c r="Z5" s="71"/>
      <c r="AA5" s="71"/>
      <c r="AB5" s="71"/>
      <c r="AC5" s="71"/>
      <c r="AD5" s="71"/>
      <c r="AE5" s="71"/>
      <c r="AF5" s="71"/>
      <c r="AH5" s="71"/>
      <c r="AJ5" s="71"/>
      <c r="AK5" s="71"/>
    </row>
    <row r="6" spans="1:37" ht="15.75" thickBot="1" x14ac:dyDescent="0.3">
      <c r="A6" s="47"/>
      <c r="B6" s="31" t="s">
        <v>21</v>
      </c>
      <c r="C6" s="31" t="s">
        <v>22</v>
      </c>
      <c r="D6" s="31" t="s">
        <v>20</v>
      </c>
      <c r="E6" s="32">
        <f t="shared" si="0"/>
        <v>10</v>
      </c>
      <c r="F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10</v>
      </c>
      <c r="G6" s="37">
        <f>SUM(racers[[#This Row],[RMCC - Hill Climb (A)]]+racers[[#This Row],[Tour de Bowness - Hill Climb (A)]]+racers[[#This Row],[CABC ITT Provincial Championships (A)]])</f>
        <v>0</v>
      </c>
      <c r="H6" s="38">
        <f>SUM(racers[[#This Row],[RMCC - Omnium (A)]]+racers[[#This Row],[Tour de Bowness - Omnium (A)]])</f>
        <v>0</v>
      </c>
      <c r="I6" s="98">
        <v>10</v>
      </c>
      <c r="J6" s="98"/>
      <c r="K6" s="124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50"/>
      <c r="Z6" s="71"/>
      <c r="AA6" s="71"/>
      <c r="AB6" s="71"/>
      <c r="AC6" s="71"/>
      <c r="AD6" s="71"/>
      <c r="AE6" s="71"/>
      <c r="AF6" s="71"/>
      <c r="AH6" s="71"/>
      <c r="AJ6" s="71"/>
      <c r="AK6" s="71"/>
    </row>
    <row r="7" spans="1:37" ht="15.75" thickBot="1" x14ac:dyDescent="0.3">
      <c r="A7" s="45"/>
      <c r="B7" s="31" t="s">
        <v>171</v>
      </c>
      <c r="C7" s="31" t="s">
        <v>129</v>
      </c>
      <c r="D7" s="31" t="s">
        <v>16</v>
      </c>
      <c r="E7" s="32">
        <f t="shared" si="0"/>
        <v>8</v>
      </c>
      <c r="F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8</v>
      </c>
      <c r="G7" s="37">
        <f>SUM(racers[[#This Row],[RMCC - Hill Climb (A)]]+racers[[#This Row],[Tour de Bowness - Hill Climb (A)]]+racers[[#This Row],[CABC ITT Provincial Championships (A)]])</f>
        <v>0</v>
      </c>
      <c r="H7" s="38">
        <f>SUM(racers[[#This Row],[RMCC - Omnium (A)]]+racers[[#This Row],[Tour de Bowness - Omnium (A)]])</f>
        <v>0</v>
      </c>
      <c r="I7" s="98">
        <v>8</v>
      </c>
      <c r="J7" s="98"/>
      <c r="K7" s="124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50"/>
      <c r="Z7" s="71"/>
      <c r="AA7" s="71"/>
      <c r="AB7" s="71"/>
      <c r="AC7" s="71"/>
      <c r="AD7" s="71"/>
      <c r="AE7" s="71"/>
      <c r="AF7" s="71"/>
      <c r="AH7" s="71"/>
      <c r="AJ7" s="71"/>
      <c r="AK7" s="71"/>
    </row>
    <row r="8" spans="1:37" ht="15.75" thickBot="1" x14ac:dyDescent="0.3">
      <c r="A8" s="47"/>
      <c r="B8" s="31" t="s">
        <v>51</v>
      </c>
      <c r="C8" s="31" t="s">
        <v>52</v>
      </c>
      <c r="D8" s="31" t="s">
        <v>16</v>
      </c>
      <c r="E8" s="32">
        <f t="shared" si="0"/>
        <v>2</v>
      </c>
      <c r="F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2</v>
      </c>
      <c r="G8" s="37">
        <f>SUM(racers[[#This Row],[RMCC - Hill Climb (A)]]+racers[[#This Row],[Tour de Bowness - Hill Climb (A)]]+racers[[#This Row],[CABC ITT Provincial Championships (A)]])</f>
        <v>0</v>
      </c>
      <c r="H8" s="38">
        <f>SUM(racers[[#This Row],[RMCC - Omnium (A)]]+racers[[#This Row],[Tour de Bowness - Omnium (A)]])</f>
        <v>0</v>
      </c>
      <c r="I8" s="98">
        <v>2</v>
      </c>
      <c r="J8" s="98"/>
      <c r="K8" s="124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150"/>
      <c r="Z8" s="71"/>
      <c r="AA8" s="71"/>
      <c r="AB8" s="71"/>
      <c r="AC8" s="71"/>
      <c r="AD8" s="71"/>
      <c r="AE8" s="71"/>
      <c r="AF8" s="71"/>
      <c r="AH8" s="71"/>
      <c r="AJ8" s="71"/>
      <c r="AK8" s="71"/>
    </row>
    <row r="9" spans="1:37" ht="15.75" thickBot="1" x14ac:dyDescent="0.3">
      <c r="A9" s="47"/>
      <c r="B9" s="31" t="s">
        <v>18</v>
      </c>
      <c r="C9" s="31" t="s">
        <v>19</v>
      </c>
      <c r="D9" s="31" t="s">
        <v>20</v>
      </c>
      <c r="E9" s="36">
        <f t="shared" si="0"/>
        <v>0</v>
      </c>
      <c r="F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9" s="37">
        <f>SUM(racers[[#This Row],[RMCC - Hill Climb (A)]]+racers[[#This Row],[Tour de Bowness - Hill Climb (A)]]+racers[[#This Row],[CABC ITT Provincial Championships (A)]])</f>
        <v>0</v>
      </c>
      <c r="H9" s="38">
        <f>SUM(racers[[#This Row],[RMCC - Omnium (A)]]+racers[[#This Row],[Tour de Bowness - Omnium (A)]])</f>
        <v>0</v>
      </c>
      <c r="I9" s="98"/>
      <c r="J9" s="98"/>
      <c r="K9" s="124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150"/>
      <c r="Z9" s="71"/>
      <c r="AA9" s="71"/>
      <c r="AB9" s="71"/>
      <c r="AC9" s="71"/>
      <c r="AD9" s="71"/>
      <c r="AE9" s="71"/>
      <c r="AF9" s="71"/>
      <c r="AH9" s="71"/>
      <c r="AJ9" s="71"/>
      <c r="AK9" s="71"/>
    </row>
    <row r="10" spans="1:37" ht="15.75" thickBot="1" x14ac:dyDescent="0.3">
      <c r="A10" s="30"/>
      <c r="B10" s="39" t="s">
        <v>175</v>
      </c>
      <c r="C10" s="39" t="s">
        <v>140</v>
      </c>
      <c r="D10" s="39" t="s">
        <v>20</v>
      </c>
      <c r="E10" s="32">
        <f t="shared" si="0"/>
        <v>0</v>
      </c>
      <c r="F1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0" s="37">
        <f>SUM(racers[[#This Row],[RMCC - Hill Climb (A)]]+racers[[#This Row],[Tour de Bowness - Hill Climb (A)]]+racers[[#This Row],[CABC ITT Provincial Championships (A)]])</f>
        <v>0</v>
      </c>
      <c r="H10" s="38">
        <f>SUM(racers[[#This Row],[RMCC - Omnium (A)]]+racers[[#This Row],[Tour de Bowness - Omnium (A)]])</f>
        <v>0</v>
      </c>
      <c r="I10" s="151"/>
      <c r="J10" s="98"/>
      <c r="K10" s="124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50"/>
      <c r="Z10" s="71"/>
      <c r="AA10" s="71"/>
      <c r="AB10" s="71"/>
      <c r="AC10" s="71"/>
      <c r="AD10" s="71"/>
      <c r="AE10" s="71"/>
      <c r="AF10" s="71"/>
      <c r="AH10" s="71"/>
      <c r="AJ10" s="71"/>
      <c r="AK10" s="71"/>
    </row>
    <row r="11" spans="1:37" ht="15.75" thickBot="1" x14ac:dyDescent="0.3">
      <c r="A11" s="47"/>
      <c r="B11" s="31" t="s">
        <v>71</v>
      </c>
      <c r="C11" s="31" t="s">
        <v>341</v>
      </c>
      <c r="D11" s="31" t="s">
        <v>49</v>
      </c>
      <c r="E11" s="32">
        <f t="shared" si="0"/>
        <v>0</v>
      </c>
      <c r="F1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1" s="37">
        <f>SUM(racers[[#This Row],[RMCC - Hill Climb (A)]]+racers[[#This Row],[Tour de Bowness - Hill Climb (A)]]+racers[[#This Row],[CABC ITT Provincial Championships (A)]])</f>
        <v>0</v>
      </c>
      <c r="H11" s="38">
        <f>SUM(racers[[#This Row],[RMCC - Omnium (A)]]+racers[[#This Row],[Tour de Bowness - Omnium (A)]])</f>
        <v>0</v>
      </c>
      <c r="I11" s="98"/>
      <c r="J11" s="98"/>
      <c r="K11" s="124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50"/>
      <c r="Z11" s="71"/>
      <c r="AA11" s="71"/>
      <c r="AB11" s="71"/>
      <c r="AC11" s="71"/>
      <c r="AD11" s="71"/>
      <c r="AE11" s="71"/>
      <c r="AF11" s="71"/>
      <c r="AH11" s="71"/>
      <c r="AJ11" s="71"/>
      <c r="AK11" s="71"/>
    </row>
    <row r="12" spans="1:37" ht="15.75" thickBot="1" x14ac:dyDescent="0.3">
      <c r="A12" s="47"/>
      <c r="B12" s="31" t="s">
        <v>23</v>
      </c>
      <c r="C12" s="31" t="s">
        <v>24</v>
      </c>
      <c r="D12" s="31" t="s">
        <v>20</v>
      </c>
      <c r="E12" s="32">
        <f t="shared" si="0"/>
        <v>0</v>
      </c>
      <c r="F1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2" s="37">
        <f>SUM(racers[[#This Row],[RMCC - Hill Climb (A)]]+racers[[#This Row],[Tour de Bowness - Hill Climb (A)]]+racers[[#This Row],[CABC ITT Provincial Championships (A)]])</f>
        <v>0</v>
      </c>
      <c r="H12" s="38">
        <f>SUM(racers[[#This Row],[RMCC - Omnium (A)]]+racers[[#This Row],[Tour de Bowness - Omnium (A)]])</f>
        <v>0</v>
      </c>
      <c r="I12" s="98"/>
      <c r="J12" s="98"/>
      <c r="K12" s="124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150"/>
      <c r="Z12" s="71"/>
      <c r="AA12" s="71"/>
      <c r="AB12" s="71"/>
      <c r="AC12" s="71"/>
      <c r="AD12" s="71"/>
      <c r="AE12" s="71"/>
      <c r="AF12" s="71"/>
      <c r="AH12" s="71"/>
      <c r="AJ12" s="71"/>
      <c r="AK12" s="71"/>
    </row>
    <row r="13" spans="1:37" ht="15.75" thickBot="1" x14ac:dyDescent="0.3">
      <c r="A13" s="47"/>
      <c r="B13" s="31" t="s">
        <v>64</v>
      </c>
      <c r="C13" s="31" t="s">
        <v>65</v>
      </c>
      <c r="D13" s="31" t="s">
        <v>45</v>
      </c>
      <c r="E13" s="32">
        <f t="shared" si="0"/>
        <v>0</v>
      </c>
      <c r="F1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3" s="37">
        <f>SUM(racers[[#This Row],[RMCC - Hill Climb (A)]]+racers[[#This Row],[Tour de Bowness - Hill Climb (A)]]+racers[[#This Row],[CABC ITT Provincial Championships (A)]])</f>
        <v>0</v>
      </c>
      <c r="H13" s="38">
        <f>SUM(racers[[#This Row],[RMCC - Omnium (A)]]+racers[[#This Row],[Tour de Bowness - Omnium (A)]])</f>
        <v>0</v>
      </c>
      <c r="I13" s="98"/>
      <c r="J13" s="98"/>
      <c r="K13" s="12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150"/>
      <c r="Z13" s="71"/>
      <c r="AA13" s="71"/>
      <c r="AB13" s="71"/>
      <c r="AC13" s="71"/>
      <c r="AD13" s="71"/>
      <c r="AE13" s="71"/>
      <c r="AF13" s="71"/>
      <c r="AH13" s="71"/>
      <c r="AJ13" s="71"/>
      <c r="AK13" s="71"/>
    </row>
    <row r="14" spans="1:37" ht="15.75" thickBot="1" x14ac:dyDescent="0.3">
      <c r="A14" s="47"/>
      <c r="B14" s="31" t="s">
        <v>61</v>
      </c>
      <c r="C14" s="31" t="s">
        <v>62</v>
      </c>
      <c r="D14" s="31" t="s">
        <v>268</v>
      </c>
      <c r="E14" s="32">
        <f t="shared" si="0"/>
        <v>0</v>
      </c>
      <c r="F1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4" s="37">
        <f>SUM(racers[[#This Row],[RMCC - Hill Climb (A)]]+racers[[#This Row],[Tour de Bowness - Hill Climb (A)]]+racers[[#This Row],[CABC ITT Provincial Championships (A)]])</f>
        <v>0</v>
      </c>
      <c r="H14" s="38">
        <f>SUM(racers[[#This Row],[RMCC - Omnium (A)]]+racers[[#This Row],[Tour de Bowness - Omnium (A)]])</f>
        <v>0</v>
      </c>
      <c r="I14" s="98"/>
      <c r="J14" s="98"/>
      <c r="K14" s="12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150"/>
      <c r="Z14" s="71"/>
      <c r="AA14" s="71"/>
      <c r="AB14" s="71"/>
      <c r="AC14" s="71"/>
      <c r="AD14" s="71"/>
      <c r="AE14" s="71"/>
      <c r="AF14" s="71"/>
      <c r="AH14" s="71"/>
      <c r="AJ14" s="71"/>
      <c r="AK14" s="71"/>
    </row>
    <row r="15" spans="1:37" ht="15.75" thickBot="1" x14ac:dyDescent="0.3">
      <c r="A15" s="45"/>
      <c r="B15" s="31" t="s">
        <v>417</v>
      </c>
      <c r="C15" s="31" t="s">
        <v>418</v>
      </c>
      <c r="D15" s="31" t="s">
        <v>39</v>
      </c>
      <c r="E15" s="32">
        <f t="shared" si="0"/>
        <v>0</v>
      </c>
      <c r="F1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5" s="37">
        <f>SUM(racers[[#This Row],[RMCC - Hill Climb (A)]]+racers[[#This Row],[Tour de Bowness - Hill Climb (A)]]+racers[[#This Row],[CABC ITT Provincial Championships (A)]])</f>
        <v>0</v>
      </c>
      <c r="H15" s="38">
        <f>SUM(racers[[#This Row],[RMCC - Omnium (A)]]+racers[[#This Row],[Tour de Bowness - Omnium (A)]])</f>
        <v>0</v>
      </c>
      <c r="I15" s="98"/>
      <c r="J15" s="98"/>
      <c r="K15" s="124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50"/>
      <c r="Z15" s="71"/>
      <c r="AA15" s="71"/>
      <c r="AB15" s="71"/>
      <c r="AC15" s="71"/>
      <c r="AD15" s="71"/>
      <c r="AE15" s="71"/>
      <c r="AF15" s="71"/>
      <c r="AH15" s="71"/>
      <c r="AJ15" s="71"/>
      <c r="AK15" s="71"/>
    </row>
    <row r="16" spans="1:37" ht="15.75" thickBot="1" x14ac:dyDescent="0.3">
      <c r="A16" s="45"/>
      <c r="B16" s="31" t="s">
        <v>288</v>
      </c>
      <c r="C16" s="31" t="s">
        <v>68</v>
      </c>
      <c r="D16" s="31" t="s">
        <v>287</v>
      </c>
      <c r="E16" s="32">
        <f t="shared" si="0"/>
        <v>0</v>
      </c>
      <c r="F1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6" s="37">
        <f>SUM(racers[[#This Row],[RMCC - Hill Climb (A)]]+racers[[#This Row],[Tour de Bowness - Hill Climb (A)]]+racers[[#This Row],[CABC ITT Provincial Championships (A)]])</f>
        <v>0</v>
      </c>
      <c r="H16" s="38">
        <f>SUM(racers[[#This Row],[RMCC - Omnium (A)]]+racers[[#This Row],[Tour de Bowness - Omnium (A)]])</f>
        <v>0</v>
      </c>
      <c r="I16" s="98"/>
      <c r="J16" s="98"/>
      <c r="K16" s="12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50"/>
      <c r="Z16" s="71"/>
      <c r="AA16" s="71"/>
      <c r="AB16" s="71"/>
      <c r="AC16" s="71"/>
      <c r="AD16" s="71"/>
      <c r="AE16" s="71"/>
      <c r="AF16" s="71"/>
      <c r="AH16" s="71"/>
      <c r="AJ16" s="71"/>
      <c r="AK16" s="71"/>
    </row>
    <row r="17" spans="1:37" ht="15.75" thickBot="1" x14ac:dyDescent="0.3">
      <c r="A17" s="30"/>
      <c r="B17" s="39" t="s">
        <v>657</v>
      </c>
      <c r="C17" s="39" t="s">
        <v>145</v>
      </c>
      <c r="D17" s="39" t="s">
        <v>31</v>
      </c>
      <c r="E17" s="32">
        <f t="shared" si="0"/>
        <v>0</v>
      </c>
      <c r="F1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7" s="37">
        <f>SUM(racers[[#This Row],[RMCC - Hill Climb (A)]]+racers[[#This Row],[Tour de Bowness - Hill Climb (A)]]+racers[[#This Row],[CABC ITT Provincial Championships (A)]])</f>
        <v>0</v>
      </c>
      <c r="H17" s="38">
        <f>SUM(racers[[#This Row],[RMCC - Omnium (A)]]+racers[[#This Row],[Tour de Bowness - Omnium (A)]])</f>
        <v>0</v>
      </c>
      <c r="I17" s="98"/>
      <c r="J17" s="98"/>
      <c r="K17" s="12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150"/>
      <c r="Z17" s="71"/>
      <c r="AA17" s="71"/>
      <c r="AB17" s="71"/>
      <c r="AC17" s="71"/>
      <c r="AD17" s="71"/>
      <c r="AE17" s="71"/>
      <c r="AF17" s="71"/>
      <c r="AH17" s="71"/>
      <c r="AJ17" s="71"/>
      <c r="AK17" s="71"/>
    </row>
    <row r="18" spans="1:37" ht="15.75" thickBot="1" x14ac:dyDescent="0.3">
      <c r="A18" s="30"/>
      <c r="B18" s="31" t="s">
        <v>349</v>
      </c>
      <c r="C18" s="31" t="s">
        <v>350</v>
      </c>
      <c r="D18" s="31" t="s">
        <v>39</v>
      </c>
      <c r="E18" s="32">
        <f t="shared" si="0"/>
        <v>0</v>
      </c>
      <c r="F1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8" s="37">
        <f>SUM(racers[[#This Row],[RMCC - Hill Climb (A)]]+racers[[#This Row],[Tour de Bowness - Hill Climb (A)]]+racers[[#This Row],[CABC ITT Provincial Championships (A)]])</f>
        <v>0</v>
      </c>
      <c r="H18" s="38">
        <f>SUM(racers[[#This Row],[RMCC - Omnium (A)]]+racers[[#This Row],[Tour de Bowness - Omnium (A)]])</f>
        <v>0</v>
      </c>
      <c r="I18" s="98"/>
      <c r="J18" s="98"/>
      <c r="K18" s="124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50"/>
      <c r="Z18" s="71"/>
      <c r="AA18" s="71"/>
      <c r="AB18" s="71"/>
      <c r="AC18" s="71"/>
      <c r="AD18" s="71"/>
      <c r="AE18" s="71"/>
      <c r="AF18" s="71"/>
      <c r="AH18" s="71"/>
      <c r="AJ18" s="71"/>
      <c r="AK18" s="71"/>
    </row>
    <row r="19" spans="1:37" ht="15.75" thickBot="1" x14ac:dyDescent="0.3">
      <c r="A19" s="45"/>
      <c r="B19" s="31" t="s">
        <v>409</v>
      </c>
      <c r="C19" s="31" t="s">
        <v>410</v>
      </c>
      <c r="D19" s="31" t="s">
        <v>45</v>
      </c>
      <c r="E19" s="32">
        <f t="shared" si="0"/>
        <v>0</v>
      </c>
      <c r="F1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19" s="37">
        <f>SUM(racers[[#This Row],[RMCC - Hill Climb (A)]]+racers[[#This Row],[Tour de Bowness - Hill Climb (A)]]+racers[[#This Row],[CABC ITT Provincial Championships (A)]])</f>
        <v>0</v>
      </c>
      <c r="H19" s="38">
        <f>SUM(racers[[#This Row],[RMCC - Omnium (A)]]+racers[[#This Row],[Tour de Bowness - Omnium (A)]])</f>
        <v>0</v>
      </c>
      <c r="I19" s="98"/>
      <c r="J19" s="98"/>
      <c r="K19" s="124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50"/>
      <c r="Z19" s="71"/>
      <c r="AA19" s="71"/>
      <c r="AB19" s="71"/>
      <c r="AC19" s="71"/>
      <c r="AD19" s="71"/>
      <c r="AE19" s="71"/>
      <c r="AF19" s="71"/>
      <c r="AH19" s="71"/>
      <c r="AJ19" s="71"/>
      <c r="AK19" s="71"/>
    </row>
    <row r="20" spans="1:37" ht="15.75" thickBot="1" x14ac:dyDescent="0.3">
      <c r="A20" s="45"/>
      <c r="B20" s="31" t="s">
        <v>211</v>
      </c>
      <c r="C20" s="31" t="s">
        <v>440</v>
      </c>
      <c r="D20" s="31" t="s">
        <v>16</v>
      </c>
      <c r="E20" s="32">
        <f t="shared" si="0"/>
        <v>0</v>
      </c>
      <c r="F2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0" s="37">
        <f>SUM(racers[[#This Row],[RMCC - Hill Climb (A)]]+racers[[#This Row],[Tour de Bowness - Hill Climb (A)]]+racers[[#This Row],[CABC ITT Provincial Championships (A)]])</f>
        <v>0</v>
      </c>
      <c r="H20" s="38">
        <f>SUM(racers[[#This Row],[RMCC - Omnium (A)]]+racers[[#This Row],[Tour de Bowness - Omnium (A)]])</f>
        <v>0</v>
      </c>
      <c r="I20" s="98"/>
      <c r="J20" s="98"/>
      <c r="K20" s="124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150"/>
      <c r="Z20" s="71"/>
      <c r="AA20" s="71"/>
      <c r="AB20" s="71"/>
      <c r="AC20" s="71"/>
      <c r="AD20" s="71"/>
      <c r="AE20" s="71"/>
      <c r="AF20" s="71"/>
      <c r="AH20" s="71"/>
      <c r="AJ20" s="71"/>
      <c r="AK20" s="71"/>
    </row>
    <row r="21" spans="1:37" ht="15.75" thickBot="1" x14ac:dyDescent="0.3">
      <c r="A21" s="45"/>
      <c r="B21" s="31" t="s">
        <v>631</v>
      </c>
      <c r="C21" s="31" t="s">
        <v>499</v>
      </c>
      <c r="D21" s="31" t="s">
        <v>49</v>
      </c>
      <c r="E21" s="32">
        <f t="shared" si="0"/>
        <v>0</v>
      </c>
      <c r="F2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1" s="37">
        <f>SUM(racers[[#This Row],[RMCC - Hill Climb (A)]]+racers[[#This Row],[Tour de Bowness - Hill Climb (A)]]+racers[[#This Row],[CABC ITT Provincial Championships (A)]])</f>
        <v>0</v>
      </c>
      <c r="H21" s="38">
        <f>SUM(racers[[#This Row],[RMCC - Omnium (A)]]+racers[[#This Row],[Tour de Bowness - Omnium (A)]])</f>
        <v>0</v>
      </c>
      <c r="I21" s="98"/>
      <c r="J21" s="98"/>
      <c r="K21" s="124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150"/>
      <c r="Z21" s="71"/>
      <c r="AA21" s="71"/>
      <c r="AB21" s="71"/>
      <c r="AC21" s="71"/>
      <c r="AD21" s="71"/>
      <c r="AE21" s="71"/>
      <c r="AF21" s="71"/>
      <c r="AH21" s="71"/>
      <c r="AJ21" s="71"/>
      <c r="AK21" s="71"/>
    </row>
    <row r="22" spans="1:37" ht="15.75" thickBot="1" x14ac:dyDescent="0.3">
      <c r="A22" s="47"/>
      <c r="B22" s="31" t="s">
        <v>43</v>
      </c>
      <c r="C22" s="31" t="s">
        <v>44</v>
      </c>
      <c r="D22" s="31" t="s">
        <v>45</v>
      </c>
      <c r="E22" s="32">
        <f t="shared" si="0"/>
        <v>0</v>
      </c>
      <c r="F2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2" s="37">
        <f>SUM(racers[[#This Row],[RMCC - Hill Climb (A)]]+racers[[#This Row],[Tour de Bowness - Hill Climb (A)]]+racers[[#This Row],[CABC ITT Provincial Championships (A)]])</f>
        <v>0</v>
      </c>
      <c r="H22" s="38">
        <f>SUM(racers[[#This Row],[RMCC - Omnium (A)]]+racers[[#This Row],[Tour de Bowness - Omnium (A)]])</f>
        <v>0</v>
      </c>
      <c r="I22" s="98"/>
      <c r="J22" s="98"/>
      <c r="K22" s="124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150"/>
      <c r="Z22" s="71"/>
      <c r="AA22" s="71"/>
      <c r="AB22" s="71"/>
      <c r="AC22" s="71"/>
      <c r="AD22" s="71"/>
      <c r="AE22" s="71"/>
      <c r="AF22" s="71"/>
      <c r="AH22" s="71"/>
      <c r="AJ22" s="71"/>
      <c r="AK22" s="71"/>
    </row>
    <row r="23" spans="1:37" ht="15.75" thickBot="1" x14ac:dyDescent="0.3">
      <c r="A23" s="45"/>
      <c r="B23" s="31" t="s">
        <v>509</v>
      </c>
      <c r="C23" s="31" t="s">
        <v>141</v>
      </c>
      <c r="D23" s="31" t="s">
        <v>287</v>
      </c>
      <c r="E23" s="32">
        <f t="shared" si="0"/>
        <v>0</v>
      </c>
      <c r="F2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3" s="37">
        <f>SUM(racers[[#This Row],[RMCC - Hill Climb (A)]]+racers[[#This Row],[Tour de Bowness - Hill Climb (A)]]+racers[[#This Row],[CABC ITT Provincial Championships (A)]])</f>
        <v>0</v>
      </c>
      <c r="H23" s="38">
        <f>SUM(racers[[#This Row],[RMCC - Omnium (A)]]+racers[[#This Row],[Tour de Bowness - Omnium (A)]])</f>
        <v>0</v>
      </c>
      <c r="I23" s="98"/>
      <c r="J23" s="98"/>
      <c r="K23" s="124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150"/>
      <c r="Z23" s="71"/>
      <c r="AA23" s="71"/>
      <c r="AB23" s="71"/>
      <c r="AC23" s="71"/>
      <c r="AD23" s="71"/>
      <c r="AE23" s="71"/>
      <c r="AF23" s="71"/>
      <c r="AH23" s="71"/>
      <c r="AJ23" s="71"/>
      <c r="AK23" s="71"/>
    </row>
    <row r="24" spans="1:37" ht="15.75" thickBot="1" x14ac:dyDescent="0.3">
      <c r="A24" s="30"/>
      <c r="B24" s="39" t="s">
        <v>249</v>
      </c>
      <c r="C24" s="39" t="s">
        <v>168</v>
      </c>
      <c r="D24" s="39" t="s">
        <v>16</v>
      </c>
      <c r="E24" s="32">
        <f t="shared" si="0"/>
        <v>0</v>
      </c>
      <c r="F2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4" s="37">
        <f>SUM(racers[[#This Row],[RMCC - Hill Climb (A)]]+racers[[#This Row],[Tour de Bowness - Hill Climb (A)]]+racers[[#This Row],[CABC ITT Provincial Championships (A)]])</f>
        <v>0</v>
      </c>
      <c r="H24" s="38">
        <f>SUM(racers[[#This Row],[RMCC - Omnium (A)]]+racers[[#This Row],[Tour de Bowness - Omnium (A)]])</f>
        <v>0</v>
      </c>
      <c r="I24" s="98"/>
      <c r="J24" s="98"/>
      <c r="K24" s="124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50"/>
      <c r="Z24" s="71"/>
      <c r="AA24" s="71"/>
      <c r="AB24" s="71"/>
      <c r="AC24" s="71"/>
      <c r="AD24" s="71"/>
      <c r="AE24" s="71"/>
      <c r="AF24" s="71"/>
      <c r="AH24" s="71"/>
      <c r="AJ24" s="71"/>
      <c r="AK24" s="71"/>
    </row>
    <row r="25" spans="1:37" ht="15.75" thickBot="1" x14ac:dyDescent="0.3">
      <c r="A25" s="47"/>
      <c r="B25" s="31" t="s">
        <v>32</v>
      </c>
      <c r="C25" s="31" t="s">
        <v>33</v>
      </c>
      <c r="D25" s="31" t="s">
        <v>20</v>
      </c>
      <c r="E25" s="32">
        <f t="shared" si="0"/>
        <v>0</v>
      </c>
      <c r="F2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5" s="37">
        <f>SUM(racers[[#This Row],[RMCC - Hill Climb (A)]]+racers[[#This Row],[Tour de Bowness - Hill Climb (A)]]+racers[[#This Row],[CABC ITT Provincial Championships (A)]])</f>
        <v>0</v>
      </c>
      <c r="H25" s="38">
        <f>SUM(racers[[#This Row],[RMCC - Omnium (A)]]+racers[[#This Row],[Tour de Bowness - Omnium (A)]])</f>
        <v>0</v>
      </c>
      <c r="I25" s="98"/>
      <c r="J25" s="98"/>
      <c r="K25" s="124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50"/>
      <c r="Z25" s="71"/>
      <c r="AA25" s="71"/>
      <c r="AB25" s="71"/>
      <c r="AC25" s="71"/>
      <c r="AD25" s="71"/>
      <c r="AE25" s="71"/>
      <c r="AF25" s="71"/>
      <c r="AH25" s="71"/>
      <c r="AJ25" s="71"/>
      <c r="AK25" s="71"/>
    </row>
    <row r="26" spans="1:37" ht="15.75" thickBot="1" x14ac:dyDescent="0.3">
      <c r="A26" s="30"/>
      <c r="B26" s="39" t="s">
        <v>250</v>
      </c>
      <c r="C26" s="39" t="s">
        <v>251</v>
      </c>
      <c r="D26" s="39" t="s">
        <v>287</v>
      </c>
      <c r="E26" s="32">
        <f t="shared" si="0"/>
        <v>0</v>
      </c>
      <c r="F2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6" s="37">
        <f>SUM(racers[[#This Row],[RMCC - Hill Climb (A)]]+racers[[#This Row],[Tour de Bowness - Hill Climb (A)]]+racers[[#This Row],[CABC ITT Provincial Championships (A)]])</f>
        <v>0</v>
      </c>
      <c r="H26" s="38">
        <f>SUM(racers[[#This Row],[RMCC - Omnium (A)]]+racers[[#This Row],[Tour de Bowness - Omnium (A)]])</f>
        <v>0</v>
      </c>
      <c r="I26" s="98"/>
      <c r="J26" s="98"/>
      <c r="K26" s="124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150"/>
      <c r="Z26" s="71"/>
      <c r="AA26" s="71"/>
      <c r="AB26" s="71"/>
      <c r="AC26" s="71"/>
      <c r="AD26" s="71"/>
      <c r="AE26" s="71"/>
      <c r="AF26" s="71"/>
      <c r="AH26" s="71"/>
      <c r="AJ26" s="71"/>
      <c r="AK26" s="71"/>
    </row>
    <row r="27" spans="1:37" ht="15.75" thickBot="1" x14ac:dyDescent="0.3">
      <c r="A27" s="45"/>
      <c r="B27" s="31" t="s">
        <v>581</v>
      </c>
      <c r="C27" s="31" t="s">
        <v>504</v>
      </c>
      <c r="D27" s="31" t="s">
        <v>49</v>
      </c>
      <c r="E27" s="32">
        <f t="shared" si="0"/>
        <v>0</v>
      </c>
      <c r="F2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7" s="37">
        <f>SUM(racers[[#This Row],[RMCC - Hill Climb (A)]]+racers[[#This Row],[Tour de Bowness - Hill Climb (A)]]+racers[[#This Row],[CABC ITT Provincial Championships (A)]])</f>
        <v>0</v>
      </c>
      <c r="H27" s="38">
        <f>SUM(racers[[#This Row],[RMCC - Omnium (A)]]+racers[[#This Row],[Tour de Bowness - Omnium (A)]])</f>
        <v>0</v>
      </c>
      <c r="I27" s="98"/>
      <c r="J27" s="98"/>
      <c r="K27" s="124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150"/>
      <c r="Z27" s="71"/>
      <c r="AA27" s="71"/>
      <c r="AB27" s="71"/>
      <c r="AC27" s="71"/>
      <c r="AD27" s="71"/>
      <c r="AE27" s="71"/>
      <c r="AF27" s="71"/>
      <c r="AH27" s="71"/>
      <c r="AJ27" s="71"/>
      <c r="AK27" s="71"/>
    </row>
    <row r="28" spans="1:37" ht="15.75" thickBot="1" x14ac:dyDescent="0.3">
      <c r="A28" s="45"/>
      <c r="B28" s="31" t="s">
        <v>71</v>
      </c>
      <c r="C28" s="31" t="s">
        <v>72</v>
      </c>
      <c r="D28" s="31" t="s">
        <v>282</v>
      </c>
      <c r="E28" s="32">
        <f t="shared" si="0"/>
        <v>0</v>
      </c>
      <c r="F2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8" s="37">
        <f>SUM(racers[[#This Row],[RMCC - Hill Climb (A)]]+racers[[#This Row],[Tour de Bowness - Hill Climb (A)]]+racers[[#This Row],[CABC ITT Provincial Championships (A)]])</f>
        <v>0</v>
      </c>
      <c r="H28" s="38">
        <f>SUM(racers[[#This Row],[RMCC - Omnium (A)]]+racers[[#This Row],[Tour de Bowness - Omnium (A)]])</f>
        <v>0</v>
      </c>
      <c r="I28" s="151"/>
      <c r="J28" s="98"/>
      <c r="K28" s="124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50"/>
      <c r="Z28" s="71"/>
      <c r="AA28" s="71"/>
      <c r="AB28" s="71"/>
      <c r="AC28" s="71"/>
      <c r="AD28" s="71"/>
      <c r="AE28" s="71"/>
      <c r="AF28" s="71"/>
      <c r="AH28" s="71"/>
      <c r="AJ28" s="71"/>
      <c r="AK28" s="71"/>
    </row>
    <row r="29" spans="1:37" ht="15.75" thickBot="1" x14ac:dyDescent="0.3">
      <c r="A29" s="30"/>
      <c r="B29" s="39" t="s">
        <v>619</v>
      </c>
      <c r="C29" s="39" t="s">
        <v>618</v>
      </c>
      <c r="D29" s="39" t="s">
        <v>49</v>
      </c>
      <c r="E29" s="32">
        <f t="shared" si="0"/>
        <v>0</v>
      </c>
      <c r="F2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29" s="37">
        <f>SUM(racers[[#This Row],[RMCC - Hill Climb (A)]]+racers[[#This Row],[Tour de Bowness - Hill Climb (A)]]+racers[[#This Row],[CABC ITT Provincial Championships (A)]])</f>
        <v>0</v>
      </c>
      <c r="H29" s="38">
        <f>SUM(racers[[#This Row],[RMCC - Omnium (A)]]+racers[[#This Row],[Tour de Bowness - Omnium (A)]])</f>
        <v>0</v>
      </c>
      <c r="I29" s="98"/>
      <c r="J29" s="98"/>
      <c r="K29" s="124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150"/>
      <c r="Z29" s="71"/>
      <c r="AA29" s="71"/>
      <c r="AB29" s="71"/>
      <c r="AC29" s="71"/>
      <c r="AD29" s="71"/>
      <c r="AE29" s="71"/>
      <c r="AF29" s="71"/>
      <c r="AH29" s="71"/>
      <c r="AJ29" s="71"/>
      <c r="AK29" s="71"/>
    </row>
    <row r="30" spans="1:37" ht="15.75" thickBot="1" x14ac:dyDescent="0.3">
      <c r="A30" s="47"/>
      <c r="B30" s="31" t="s">
        <v>46</v>
      </c>
      <c r="C30" s="31" t="s">
        <v>47</v>
      </c>
      <c r="D30" s="31" t="s">
        <v>16</v>
      </c>
      <c r="E30" s="32">
        <f t="shared" si="0"/>
        <v>0</v>
      </c>
      <c r="F3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0" s="37">
        <f>SUM(racers[[#This Row],[RMCC - Hill Climb (A)]]+racers[[#This Row],[Tour de Bowness - Hill Climb (A)]]+racers[[#This Row],[CABC ITT Provincial Championships (A)]])</f>
        <v>0</v>
      </c>
      <c r="H30" s="38">
        <f>SUM(racers[[#This Row],[RMCC - Omnium (A)]]+racers[[#This Row],[Tour de Bowness - Omnium (A)]])</f>
        <v>0</v>
      </c>
      <c r="I30" s="98"/>
      <c r="J30" s="98"/>
      <c r="K30" s="124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50"/>
      <c r="Z30" s="71"/>
      <c r="AA30" s="71"/>
      <c r="AB30" s="71"/>
      <c r="AC30" s="71"/>
      <c r="AD30" s="71"/>
      <c r="AE30" s="71"/>
      <c r="AF30" s="71"/>
      <c r="AH30" s="71"/>
      <c r="AJ30" s="71"/>
      <c r="AK30" s="71"/>
    </row>
    <row r="31" spans="1:37" ht="15.75" thickBot="1" x14ac:dyDescent="0.3">
      <c r="A31" s="47"/>
      <c r="B31" s="39" t="s">
        <v>244</v>
      </c>
      <c r="C31" s="39" t="s">
        <v>25</v>
      </c>
      <c r="D31" s="39" t="s">
        <v>31</v>
      </c>
      <c r="E31" s="32">
        <f t="shared" si="0"/>
        <v>0</v>
      </c>
      <c r="F3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1" s="37">
        <f>SUM(racers[[#This Row],[RMCC - Hill Climb (A)]]+racers[[#This Row],[Tour de Bowness - Hill Climb (A)]]+racers[[#This Row],[CABC ITT Provincial Championships (A)]])</f>
        <v>0</v>
      </c>
      <c r="H31" s="38">
        <f>SUM(racers[[#This Row],[RMCC - Omnium (A)]]+racers[[#This Row],[Tour de Bowness - Omnium (A)]])</f>
        <v>0</v>
      </c>
      <c r="I31" s="98"/>
      <c r="J31" s="98"/>
      <c r="K31" s="124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150"/>
      <c r="Z31" s="71"/>
      <c r="AA31" s="71"/>
      <c r="AB31" s="71"/>
      <c r="AC31" s="71"/>
      <c r="AD31" s="71"/>
      <c r="AE31" s="71"/>
      <c r="AF31" s="71"/>
      <c r="AH31" s="71"/>
      <c r="AJ31" s="71"/>
      <c r="AK31" s="71"/>
    </row>
    <row r="32" spans="1:37" ht="15.75" thickBot="1" x14ac:dyDescent="0.3">
      <c r="A32" s="45"/>
      <c r="B32" s="31" t="s">
        <v>342</v>
      </c>
      <c r="C32" s="31" t="s">
        <v>240</v>
      </c>
      <c r="D32" s="31" t="s">
        <v>49</v>
      </c>
      <c r="E32" s="32">
        <f t="shared" si="0"/>
        <v>0</v>
      </c>
      <c r="F3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2" s="37">
        <f>SUM(racers[[#This Row],[RMCC - Hill Climb (A)]]+racers[[#This Row],[Tour de Bowness - Hill Climb (A)]]+racers[[#This Row],[CABC ITT Provincial Championships (A)]])</f>
        <v>0</v>
      </c>
      <c r="H32" s="38">
        <f>SUM(racers[[#This Row],[RMCC - Omnium (A)]]+racers[[#This Row],[Tour de Bowness - Omnium (A)]])</f>
        <v>0</v>
      </c>
      <c r="I32" s="98"/>
      <c r="J32" s="98"/>
      <c r="K32" s="124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50"/>
      <c r="Z32" s="71"/>
      <c r="AA32" s="71"/>
      <c r="AB32" s="71"/>
      <c r="AC32" s="71"/>
      <c r="AD32" s="71"/>
      <c r="AE32" s="71"/>
      <c r="AF32" s="71"/>
      <c r="AH32" s="71"/>
      <c r="AJ32" s="71"/>
      <c r="AK32" s="71"/>
    </row>
    <row r="33" spans="1:37" ht="15.75" thickBot="1" x14ac:dyDescent="0.3">
      <c r="A33" s="30"/>
      <c r="B33" s="39" t="s">
        <v>648</v>
      </c>
      <c r="C33" s="39" t="s">
        <v>649</v>
      </c>
      <c r="D33" s="39" t="s">
        <v>41</v>
      </c>
      <c r="E33" s="32">
        <f t="shared" si="0"/>
        <v>0</v>
      </c>
      <c r="F3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3" s="37">
        <f>SUM(racers[[#This Row],[RMCC - Hill Climb (A)]]+racers[[#This Row],[Tour de Bowness - Hill Climb (A)]]+racers[[#This Row],[CABC ITT Provincial Championships (A)]])</f>
        <v>0</v>
      </c>
      <c r="H33" s="38">
        <f>SUM(racers[[#This Row],[RMCC - Omnium (A)]]+racers[[#This Row],[Tour de Bowness - Omnium (A)]])</f>
        <v>0</v>
      </c>
      <c r="I33" s="98"/>
      <c r="J33" s="98"/>
      <c r="K33" s="124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150"/>
      <c r="Z33" s="71"/>
      <c r="AA33" s="71"/>
      <c r="AB33" s="71"/>
      <c r="AC33" s="71"/>
      <c r="AD33" s="71"/>
      <c r="AE33" s="71"/>
      <c r="AF33" s="71"/>
      <c r="AH33" s="71"/>
      <c r="AJ33" s="71"/>
      <c r="AK33" s="71"/>
    </row>
    <row r="34" spans="1:37" ht="15.75" thickBot="1" x14ac:dyDescent="0.3">
      <c r="A34" s="30"/>
      <c r="B34" s="39" t="s">
        <v>699</v>
      </c>
      <c r="C34" s="39" t="s">
        <v>700</v>
      </c>
      <c r="D34" s="39" t="s">
        <v>287</v>
      </c>
      <c r="E34" s="32">
        <f t="shared" ref="E34:E65" si="1">SUM(F34,G34,H34)</f>
        <v>0</v>
      </c>
      <c r="F3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4" s="37">
        <f>SUM(racers[[#This Row],[RMCC - Hill Climb (A)]]+racers[[#This Row],[Tour de Bowness - Hill Climb (A)]]+racers[[#This Row],[CABC ITT Provincial Championships (A)]])</f>
        <v>0</v>
      </c>
      <c r="H34" s="38">
        <f>SUM(racers[[#This Row],[RMCC - Omnium (A)]]+racers[[#This Row],[Tour de Bowness - Omnium (A)]])</f>
        <v>0</v>
      </c>
      <c r="I34" s="98"/>
      <c r="J34" s="98"/>
      <c r="K34" s="124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150"/>
      <c r="Z34" s="71"/>
      <c r="AA34" s="71"/>
      <c r="AB34" s="71"/>
      <c r="AC34" s="71"/>
      <c r="AD34" s="71"/>
      <c r="AE34" s="71"/>
      <c r="AF34" s="71"/>
      <c r="AH34" s="71"/>
      <c r="AJ34" s="71"/>
      <c r="AK34" s="71"/>
    </row>
    <row r="35" spans="1:37" ht="15.75" thickBot="1" x14ac:dyDescent="0.3">
      <c r="A35" s="30"/>
      <c r="B35" s="39" t="s">
        <v>329</v>
      </c>
      <c r="C35" s="39" t="s">
        <v>114</v>
      </c>
      <c r="D35" s="39" t="s">
        <v>66</v>
      </c>
      <c r="E35" s="32">
        <f t="shared" si="1"/>
        <v>0</v>
      </c>
      <c r="F3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5" s="37">
        <f>SUM(racers[[#This Row],[RMCC - Hill Climb (A)]]+racers[[#This Row],[Tour de Bowness - Hill Climb (A)]]+racers[[#This Row],[CABC ITT Provincial Championships (A)]])</f>
        <v>0</v>
      </c>
      <c r="H35" s="38">
        <f>SUM(racers[[#This Row],[RMCC - Omnium (A)]]+racers[[#This Row],[Tour de Bowness - Omnium (A)]])</f>
        <v>0</v>
      </c>
      <c r="I35" s="98"/>
      <c r="J35" s="98"/>
      <c r="K35" s="124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150"/>
      <c r="Z35" s="71"/>
      <c r="AA35" s="71"/>
      <c r="AB35" s="71"/>
      <c r="AC35" s="71"/>
      <c r="AD35" s="71"/>
      <c r="AE35" s="71"/>
      <c r="AF35" s="71"/>
      <c r="AH35" s="71"/>
      <c r="AJ35" s="71"/>
      <c r="AK35" s="71"/>
    </row>
    <row r="36" spans="1:37" ht="15.75" thickBot="1" x14ac:dyDescent="0.3">
      <c r="A36" s="30"/>
      <c r="B36" s="39" t="s">
        <v>737</v>
      </c>
      <c r="C36" s="39" t="s">
        <v>738</v>
      </c>
      <c r="D36" s="39" t="s">
        <v>14</v>
      </c>
      <c r="E36" s="32">
        <f t="shared" si="1"/>
        <v>0</v>
      </c>
      <c r="F3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6" s="37">
        <f>SUM(racers[[#This Row],[RMCC - Hill Climb (A)]]+racers[[#This Row],[Tour de Bowness - Hill Climb (A)]]+racers[[#This Row],[CABC ITT Provincial Championships (A)]])</f>
        <v>0</v>
      </c>
      <c r="H36" s="38">
        <f>SUM(racers[[#This Row],[RMCC - Omnium (A)]]+racers[[#This Row],[Tour de Bowness - Omnium (A)]])</f>
        <v>0</v>
      </c>
      <c r="I36" s="98"/>
      <c r="J36" s="98"/>
      <c r="K36" s="124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150"/>
      <c r="Z36" s="71"/>
      <c r="AA36" s="71"/>
      <c r="AB36" s="71"/>
      <c r="AC36" s="71"/>
      <c r="AD36" s="71"/>
      <c r="AE36" s="71"/>
      <c r="AF36" s="71"/>
      <c r="AH36" s="71"/>
      <c r="AJ36" s="71"/>
      <c r="AK36" s="71"/>
    </row>
    <row r="37" spans="1:37" ht="15.75" thickBot="1" x14ac:dyDescent="0.3">
      <c r="A37" s="45"/>
      <c r="B37" s="31" t="s">
        <v>395</v>
      </c>
      <c r="C37" s="31" t="s">
        <v>40</v>
      </c>
      <c r="D37" s="31" t="s">
        <v>41</v>
      </c>
      <c r="E37" s="32">
        <f t="shared" si="1"/>
        <v>0</v>
      </c>
      <c r="F3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7" s="37">
        <f>SUM(racers[[#This Row],[RMCC - Hill Climb (A)]]+racers[[#This Row],[Tour de Bowness - Hill Climb (A)]]+racers[[#This Row],[CABC ITT Provincial Championships (A)]])</f>
        <v>0</v>
      </c>
      <c r="H37" s="38">
        <f>SUM(racers[[#This Row],[RMCC - Omnium (A)]]+racers[[#This Row],[Tour de Bowness - Omnium (A)]])</f>
        <v>0</v>
      </c>
      <c r="I37" s="98"/>
      <c r="J37" s="98"/>
      <c r="K37" s="124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50"/>
      <c r="Z37" s="71"/>
      <c r="AA37" s="71"/>
      <c r="AB37" s="71"/>
      <c r="AC37" s="71"/>
      <c r="AD37" s="71"/>
      <c r="AE37" s="71"/>
      <c r="AF37" s="71"/>
      <c r="AH37" s="71"/>
      <c r="AJ37" s="71"/>
      <c r="AK37" s="71"/>
    </row>
    <row r="38" spans="1:37" ht="15.75" thickBot="1" x14ac:dyDescent="0.3">
      <c r="A38" s="47"/>
      <c r="B38" s="31" t="s">
        <v>67</v>
      </c>
      <c r="C38" s="31" t="s">
        <v>36</v>
      </c>
      <c r="D38" s="31" t="s">
        <v>49</v>
      </c>
      <c r="E38" s="32">
        <f t="shared" si="1"/>
        <v>0</v>
      </c>
      <c r="F3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8" s="37">
        <f>SUM(racers[[#This Row],[RMCC - Hill Climb (A)]]+racers[[#This Row],[Tour de Bowness - Hill Climb (A)]]+racers[[#This Row],[CABC ITT Provincial Championships (A)]])</f>
        <v>0</v>
      </c>
      <c r="H38" s="38">
        <f>SUM(racers[[#This Row],[RMCC - Omnium (A)]]+racers[[#This Row],[Tour de Bowness - Omnium (A)]])</f>
        <v>0</v>
      </c>
      <c r="I38" s="98"/>
      <c r="J38" s="98"/>
      <c r="K38" s="124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150"/>
      <c r="Z38" s="71"/>
      <c r="AA38" s="71"/>
      <c r="AB38" s="71"/>
      <c r="AC38" s="71"/>
      <c r="AD38" s="71"/>
      <c r="AE38" s="71"/>
      <c r="AF38" s="71"/>
      <c r="AH38" s="71"/>
      <c r="AJ38" s="71"/>
      <c r="AK38" s="71"/>
    </row>
    <row r="39" spans="1:37" ht="15.75" thickBot="1" x14ac:dyDescent="0.3">
      <c r="A39" s="30"/>
      <c r="B39" s="31" t="s">
        <v>183</v>
      </c>
      <c r="C39" s="31" t="s">
        <v>111</v>
      </c>
      <c r="D39" s="31" t="s">
        <v>286</v>
      </c>
      <c r="E39" s="32">
        <f t="shared" si="1"/>
        <v>0</v>
      </c>
      <c r="F3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39" s="37">
        <f>SUM(racers[[#This Row],[RMCC - Hill Climb (A)]]+racers[[#This Row],[Tour de Bowness - Hill Climb (A)]]+racers[[#This Row],[CABC ITT Provincial Championships (A)]])</f>
        <v>0</v>
      </c>
      <c r="H39" s="38">
        <f>SUM(racers[[#This Row],[RMCC - Omnium (A)]]+racers[[#This Row],[Tour de Bowness - Omnium (A)]])</f>
        <v>0</v>
      </c>
      <c r="I39" s="98"/>
      <c r="J39" s="98"/>
      <c r="K39" s="124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150"/>
      <c r="Z39" s="71"/>
      <c r="AA39" s="71"/>
      <c r="AB39" s="71"/>
      <c r="AC39" s="71"/>
      <c r="AD39" s="71"/>
      <c r="AE39" s="71"/>
      <c r="AF39" s="71"/>
      <c r="AH39" s="71"/>
      <c r="AJ39" s="71"/>
      <c r="AK39" s="71"/>
    </row>
    <row r="40" spans="1:37" ht="15.75" thickBot="1" x14ac:dyDescent="0.3">
      <c r="A40" s="45"/>
      <c r="B40" s="31" t="s">
        <v>398</v>
      </c>
      <c r="C40" s="31" t="s">
        <v>48</v>
      </c>
      <c r="D40" s="31" t="s">
        <v>41</v>
      </c>
      <c r="E40" s="32">
        <f t="shared" si="1"/>
        <v>0</v>
      </c>
      <c r="F4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0" s="37">
        <f>SUM(racers[[#This Row],[RMCC - Hill Climb (A)]]+racers[[#This Row],[Tour de Bowness - Hill Climb (A)]]+racers[[#This Row],[CABC ITT Provincial Championships (A)]])</f>
        <v>0</v>
      </c>
      <c r="H40" s="38">
        <f>SUM(racers[[#This Row],[RMCC - Omnium (A)]]+racers[[#This Row],[Tour de Bowness - Omnium (A)]])</f>
        <v>0</v>
      </c>
      <c r="I40" s="98"/>
      <c r="J40" s="98"/>
      <c r="K40" s="124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150"/>
      <c r="Z40" s="71"/>
      <c r="AA40" s="71"/>
      <c r="AB40" s="71"/>
      <c r="AC40" s="71"/>
      <c r="AD40" s="71"/>
      <c r="AE40" s="71"/>
      <c r="AF40" s="71"/>
      <c r="AH40" s="71"/>
      <c r="AJ40" s="71"/>
      <c r="AK40" s="71"/>
    </row>
    <row r="41" spans="1:37" ht="15.75" thickBot="1" x14ac:dyDescent="0.3">
      <c r="A41" s="45"/>
      <c r="B41" s="31" t="s">
        <v>343</v>
      </c>
      <c r="C41" s="31" t="s">
        <v>33</v>
      </c>
      <c r="D41" s="31" t="s">
        <v>282</v>
      </c>
      <c r="E41" s="32">
        <f t="shared" si="1"/>
        <v>0</v>
      </c>
      <c r="F4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1" s="37">
        <f>SUM(racers[[#This Row],[RMCC - Hill Climb (A)]]+racers[[#This Row],[Tour de Bowness - Hill Climb (A)]]+racers[[#This Row],[CABC ITT Provincial Championships (A)]])</f>
        <v>0</v>
      </c>
      <c r="H41" s="38">
        <f>SUM(racers[[#This Row],[RMCC - Omnium (A)]]+racers[[#This Row],[Tour de Bowness - Omnium (A)]])</f>
        <v>0</v>
      </c>
      <c r="I41" s="98"/>
      <c r="J41" s="98"/>
      <c r="K41" s="124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150"/>
      <c r="Z41" s="71"/>
      <c r="AA41" s="71"/>
      <c r="AB41" s="71"/>
      <c r="AC41" s="71"/>
      <c r="AD41" s="71"/>
      <c r="AE41" s="71"/>
      <c r="AF41" s="71"/>
      <c r="AH41" s="71"/>
      <c r="AJ41" s="71"/>
      <c r="AK41" s="71"/>
    </row>
    <row r="42" spans="1:37" ht="15.75" thickBot="1" x14ac:dyDescent="0.3">
      <c r="A42" s="45"/>
      <c r="B42" s="31" t="s">
        <v>344</v>
      </c>
      <c r="C42" s="31" t="s">
        <v>345</v>
      </c>
      <c r="D42" s="31" t="s">
        <v>282</v>
      </c>
      <c r="E42" s="32">
        <f t="shared" si="1"/>
        <v>0</v>
      </c>
      <c r="F4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2" s="37">
        <f>SUM(racers[[#This Row],[RMCC - Hill Climb (A)]]+racers[[#This Row],[Tour de Bowness - Hill Climb (A)]]+racers[[#This Row],[CABC ITT Provincial Championships (A)]])</f>
        <v>0</v>
      </c>
      <c r="H42" s="38">
        <f>SUM(racers[[#This Row],[RMCC - Omnium (A)]]+racers[[#This Row],[Tour de Bowness - Omnium (A)]])</f>
        <v>0</v>
      </c>
      <c r="I42" s="98"/>
      <c r="J42" s="98"/>
      <c r="K42" s="124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50"/>
      <c r="Z42" s="71"/>
      <c r="AA42" s="71"/>
      <c r="AB42" s="71"/>
      <c r="AC42" s="71"/>
      <c r="AD42" s="71"/>
      <c r="AE42" s="71"/>
      <c r="AF42" s="71"/>
      <c r="AH42" s="71"/>
      <c r="AJ42" s="71"/>
      <c r="AK42" s="71"/>
    </row>
    <row r="43" spans="1:37" ht="15.75" thickBot="1" x14ac:dyDescent="0.3">
      <c r="A43" s="45"/>
      <c r="B43" s="31" t="s">
        <v>396</v>
      </c>
      <c r="C43" s="31" t="s">
        <v>397</v>
      </c>
      <c r="D43" s="31" t="s">
        <v>41</v>
      </c>
      <c r="E43" s="32">
        <f t="shared" si="1"/>
        <v>0</v>
      </c>
      <c r="F4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3" s="37">
        <f>SUM(racers[[#This Row],[RMCC - Hill Climb (A)]]+racers[[#This Row],[Tour de Bowness - Hill Climb (A)]]+racers[[#This Row],[CABC ITT Provincial Championships (A)]])</f>
        <v>0</v>
      </c>
      <c r="H43" s="38">
        <f>SUM(racers[[#This Row],[RMCC - Omnium (A)]]+racers[[#This Row],[Tour de Bowness - Omnium (A)]])</f>
        <v>0</v>
      </c>
      <c r="I43" s="98"/>
      <c r="J43" s="98"/>
      <c r="K43" s="124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50"/>
      <c r="Z43" s="71"/>
      <c r="AA43" s="71"/>
      <c r="AB43" s="71"/>
      <c r="AC43" s="71"/>
      <c r="AD43" s="71"/>
      <c r="AE43" s="71"/>
      <c r="AF43" s="71"/>
      <c r="AH43" s="71"/>
      <c r="AJ43" s="71"/>
      <c r="AK43" s="71"/>
    </row>
    <row r="44" spans="1:37" ht="15.75" thickBot="1" x14ac:dyDescent="0.3">
      <c r="A44" s="47"/>
      <c r="B44" s="39" t="s">
        <v>245</v>
      </c>
      <c r="C44" s="39" t="s">
        <v>231</v>
      </c>
      <c r="D44" s="39" t="s">
        <v>20</v>
      </c>
      <c r="E44" s="32">
        <f t="shared" si="1"/>
        <v>0</v>
      </c>
      <c r="F44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4" s="37">
        <f>SUM(racers[[#This Row],[RMCC - Hill Climb (A)]]+racers[[#This Row],[Tour de Bowness - Hill Climb (A)]]+racers[[#This Row],[CABC ITT Provincial Championships (A)]])</f>
        <v>0</v>
      </c>
      <c r="H44" s="38">
        <f>SUM(racers[[#This Row],[RMCC - Omnium (A)]]+racers[[#This Row],[Tour de Bowness - Omnium (A)]])</f>
        <v>0</v>
      </c>
      <c r="I44" s="98"/>
      <c r="J44" s="98"/>
      <c r="K44" s="124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150"/>
      <c r="Z44" s="71"/>
      <c r="AA44" s="71"/>
      <c r="AB44" s="71"/>
      <c r="AC44" s="71"/>
      <c r="AD44" s="71"/>
      <c r="AE44" s="71"/>
      <c r="AF44" s="71"/>
      <c r="AH44" s="71"/>
      <c r="AJ44" s="71"/>
      <c r="AK44" s="71"/>
    </row>
    <row r="45" spans="1:37" ht="15.75" thickBot="1" x14ac:dyDescent="0.3">
      <c r="A45" s="47"/>
      <c r="B45" s="31" t="s">
        <v>124</v>
      </c>
      <c r="C45" s="31" t="s">
        <v>125</v>
      </c>
      <c r="D45" s="31" t="s">
        <v>16</v>
      </c>
      <c r="E45" s="32">
        <f t="shared" si="1"/>
        <v>0</v>
      </c>
      <c r="F4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5" s="37">
        <f>SUM(racers[[#This Row],[RMCC - Hill Climb (A)]]+racers[[#This Row],[Tour de Bowness - Hill Climb (A)]]+racers[[#This Row],[CABC ITT Provincial Championships (A)]])</f>
        <v>0</v>
      </c>
      <c r="H45" s="38">
        <f>SUM(racers[[#This Row],[RMCC - Omnium (A)]]+racers[[#This Row],[Tour de Bowness - Omnium (A)]])</f>
        <v>0</v>
      </c>
      <c r="I45" s="98"/>
      <c r="J45" s="98"/>
      <c r="K45" s="124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150"/>
      <c r="Z45" s="71"/>
      <c r="AA45" s="71"/>
      <c r="AB45" s="71"/>
      <c r="AC45" s="71"/>
      <c r="AD45" s="71"/>
      <c r="AE45" s="71"/>
      <c r="AF45" s="71"/>
      <c r="AH45" s="71"/>
      <c r="AJ45" s="71"/>
      <c r="AK45" s="71"/>
    </row>
    <row r="46" spans="1:37" ht="15.75" thickBot="1" x14ac:dyDescent="0.3">
      <c r="A46" s="45"/>
      <c r="B46" s="31" t="s">
        <v>491</v>
      </c>
      <c r="C46" s="31" t="s">
        <v>492</v>
      </c>
      <c r="D46" s="31" t="s">
        <v>41</v>
      </c>
      <c r="E46" s="32">
        <f t="shared" si="1"/>
        <v>0</v>
      </c>
      <c r="F46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6" s="37">
        <f>SUM(racers[[#This Row],[RMCC - Hill Climb (A)]]+racers[[#This Row],[Tour de Bowness - Hill Climb (A)]]+racers[[#This Row],[CABC ITT Provincial Championships (A)]])</f>
        <v>0</v>
      </c>
      <c r="H46" s="38">
        <f>SUM(racers[[#This Row],[RMCC - Omnium (A)]]+racers[[#This Row],[Tour de Bowness - Omnium (A)]])</f>
        <v>0</v>
      </c>
      <c r="I46" s="98"/>
      <c r="J46" s="98"/>
      <c r="K46" s="124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150"/>
      <c r="Z46" s="71"/>
      <c r="AA46" s="71"/>
      <c r="AB46" s="71"/>
      <c r="AC46" s="71"/>
      <c r="AD46" s="71"/>
      <c r="AE46" s="71"/>
      <c r="AF46" s="71"/>
      <c r="AH46" s="71"/>
      <c r="AJ46" s="71"/>
      <c r="AK46" s="71"/>
    </row>
    <row r="47" spans="1:37" ht="15.75" thickBot="1" x14ac:dyDescent="0.3">
      <c r="A47" s="47"/>
      <c r="B47" s="39" t="s">
        <v>283</v>
      </c>
      <c r="C47" s="39" t="s">
        <v>284</v>
      </c>
      <c r="D47" s="39" t="s">
        <v>285</v>
      </c>
      <c r="E47" s="32">
        <f t="shared" si="1"/>
        <v>0</v>
      </c>
      <c r="F47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7" s="37">
        <f>SUM(racers[[#This Row],[RMCC - Hill Climb (A)]]+racers[[#This Row],[Tour de Bowness - Hill Climb (A)]]+racers[[#This Row],[CABC ITT Provincial Championships (A)]])</f>
        <v>0</v>
      </c>
      <c r="H47" s="38">
        <f>SUM(racers[[#This Row],[RMCC - Omnium (A)]]+racers[[#This Row],[Tour de Bowness - Omnium (A)]])</f>
        <v>0</v>
      </c>
      <c r="I47" s="98"/>
      <c r="J47" s="98"/>
      <c r="K47" s="124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50"/>
      <c r="Z47" s="71"/>
      <c r="AA47" s="71"/>
      <c r="AB47" s="71"/>
      <c r="AC47" s="71"/>
      <c r="AD47" s="71"/>
      <c r="AE47" s="71"/>
      <c r="AF47" s="71"/>
      <c r="AH47" s="71"/>
      <c r="AJ47" s="71"/>
      <c r="AK47" s="71"/>
    </row>
    <row r="48" spans="1:37" ht="15.75" thickBot="1" x14ac:dyDescent="0.3">
      <c r="A48" s="45"/>
      <c r="B48" s="31" t="s">
        <v>370</v>
      </c>
      <c r="C48" s="31" t="s">
        <v>371</v>
      </c>
      <c r="D48" s="31" t="s">
        <v>58</v>
      </c>
      <c r="E48" s="32">
        <f t="shared" si="1"/>
        <v>0</v>
      </c>
      <c r="F4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8" s="37">
        <f>SUM(racers[[#This Row],[RMCC - Hill Climb (A)]]+racers[[#This Row],[Tour de Bowness - Hill Climb (A)]]+racers[[#This Row],[CABC ITT Provincial Championships (A)]])</f>
        <v>0</v>
      </c>
      <c r="H48" s="38">
        <f>SUM(racers[[#This Row],[RMCC - Omnium (A)]]+racers[[#This Row],[Tour de Bowness - Omnium (A)]])</f>
        <v>0</v>
      </c>
      <c r="I48" s="98"/>
      <c r="J48" s="98"/>
      <c r="K48" s="124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50"/>
      <c r="Z48" s="71"/>
      <c r="AA48" s="71"/>
      <c r="AB48" s="71"/>
      <c r="AC48" s="71"/>
      <c r="AD48" s="71"/>
      <c r="AE48" s="71"/>
      <c r="AF48" s="71"/>
      <c r="AH48" s="71"/>
      <c r="AJ48" s="71"/>
      <c r="AK48" s="71"/>
    </row>
    <row r="49" spans="1:37" ht="15.75" thickBot="1" x14ac:dyDescent="0.3">
      <c r="A49" s="45"/>
      <c r="B49" s="31" t="s">
        <v>444</v>
      </c>
      <c r="C49" s="31" t="s">
        <v>445</v>
      </c>
      <c r="D49" s="31" t="s">
        <v>75</v>
      </c>
      <c r="E49" s="32">
        <f t="shared" si="1"/>
        <v>0</v>
      </c>
      <c r="F49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49" s="37">
        <f>SUM(racers[[#This Row],[RMCC - Hill Climb (A)]]+racers[[#This Row],[Tour de Bowness - Hill Climb (A)]]+racers[[#This Row],[CABC ITT Provincial Championships (A)]])</f>
        <v>0</v>
      </c>
      <c r="H49" s="38">
        <f>SUM(racers[[#This Row],[RMCC - Omnium (A)]]+racers[[#This Row],[Tour de Bowness - Omnium (A)]])</f>
        <v>0</v>
      </c>
      <c r="I49" s="98"/>
      <c r="J49" s="98"/>
      <c r="K49" s="124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50"/>
      <c r="Z49" s="71"/>
      <c r="AA49" s="71"/>
      <c r="AB49" s="71"/>
      <c r="AC49" s="71"/>
      <c r="AD49" s="71"/>
      <c r="AE49" s="71"/>
      <c r="AF49" s="71"/>
      <c r="AH49" s="71"/>
      <c r="AJ49" s="71"/>
      <c r="AK49" s="71"/>
    </row>
    <row r="50" spans="1:37" ht="15.75" thickBot="1" x14ac:dyDescent="0.3">
      <c r="A50" s="47"/>
      <c r="B50" s="31" t="s">
        <v>37</v>
      </c>
      <c r="C50" s="31" t="s">
        <v>38</v>
      </c>
      <c r="D50" s="31" t="s">
        <v>39</v>
      </c>
      <c r="E50" s="32">
        <f t="shared" si="1"/>
        <v>0</v>
      </c>
      <c r="F50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0" s="37">
        <f>SUM(racers[[#This Row],[RMCC - Hill Climb (A)]]+racers[[#This Row],[Tour de Bowness - Hill Climb (A)]]+racers[[#This Row],[CABC ITT Provincial Championships (A)]])</f>
        <v>0</v>
      </c>
      <c r="H50" s="38">
        <f>SUM(racers[[#This Row],[RMCC - Omnium (A)]]+racers[[#This Row],[Tour de Bowness - Omnium (A)]])</f>
        <v>0</v>
      </c>
      <c r="I50" s="98"/>
      <c r="J50" s="98"/>
      <c r="K50" s="124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150"/>
      <c r="Z50" s="71"/>
      <c r="AA50" s="71"/>
      <c r="AB50" s="71"/>
      <c r="AC50" s="71"/>
      <c r="AD50" s="71"/>
      <c r="AE50" s="71"/>
      <c r="AF50" s="71"/>
      <c r="AH50" s="71"/>
      <c r="AJ50" s="71"/>
      <c r="AK50" s="71"/>
    </row>
    <row r="51" spans="1:37" ht="15.75" thickBot="1" x14ac:dyDescent="0.3">
      <c r="A51" s="30"/>
      <c r="B51" s="39" t="s">
        <v>293</v>
      </c>
      <c r="C51" s="39" t="s">
        <v>114</v>
      </c>
      <c r="D51" s="39" t="s">
        <v>282</v>
      </c>
      <c r="E51" s="32">
        <f t="shared" si="1"/>
        <v>0</v>
      </c>
      <c r="F51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1" s="37">
        <f>SUM(racers[[#This Row],[RMCC - Hill Climb (A)]]+racers[[#This Row],[Tour de Bowness - Hill Climb (A)]]+racers[[#This Row],[CABC ITT Provincial Championships (A)]])</f>
        <v>0</v>
      </c>
      <c r="H51" s="38">
        <f>SUM(racers[[#This Row],[RMCC - Omnium (A)]]+racers[[#This Row],[Tour de Bowness - Omnium (A)]])</f>
        <v>0</v>
      </c>
      <c r="I51" s="98"/>
      <c r="J51" s="98"/>
      <c r="K51" s="12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50"/>
      <c r="Z51" s="71"/>
      <c r="AA51" s="71"/>
      <c r="AB51" s="71"/>
      <c r="AC51" s="71"/>
      <c r="AD51" s="71"/>
      <c r="AE51" s="71"/>
      <c r="AF51" s="71"/>
      <c r="AH51" s="71"/>
      <c r="AJ51" s="71"/>
      <c r="AK51" s="71"/>
    </row>
    <row r="52" spans="1:37" ht="15.75" thickBot="1" x14ac:dyDescent="0.3">
      <c r="A52" s="47"/>
      <c r="B52" s="31" t="s">
        <v>26</v>
      </c>
      <c r="C52" s="31" t="s">
        <v>27</v>
      </c>
      <c r="D52" s="31" t="s">
        <v>28</v>
      </c>
      <c r="E52" s="32">
        <f t="shared" si="1"/>
        <v>0</v>
      </c>
      <c r="F52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2" s="37">
        <f>SUM(racers[[#This Row],[RMCC - Hill Climb (A)]]+racers[[#This Row],[Tour de Bowness - Hill Climb (A)]]+racers[[#This Row],[CABC ITT Provincial Championships (A)]])</f>
        <v>0</v>
      </c>
      <c r="H52" s="38">
        <f>SUM(racers[[#This Row],[RMCC - Omnium (A)]]+racers[[#This Row],[Tour de Bowness - Omnium (A)]])</f>
        <v>0</v>
      </c>
      <c r="I52" s="98"/>
      <c r="J52" s="98"/>
      <c r="K52" s="124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50"/>
      <c r="Z52" s="71"/>
      <c r="AA52" s="71"/>
      <c r="AB52" s="71"/>
      <c r="AC52" s="71"/>
      <c r="AD52" s="71"/>
      <c r="AE52" s="71"/>
      <c r="AF52" s="71"/>
      <c r="AH52" s="71"/>
      <c r="AJ52" s="71"/>
      <c r="AK52" s="71"/>
    </row>
    <row r="53" spans="1:37" ht="15.75" thickBot="1" x14ac:dyDescent="0.3">
      <c r="A53" s="45"/>
      <c r="B53" s="31" t="s">
        <v>464</v>
      </c>
      <c r="C53" s="31" t="s">
        <v>55</v>
      </c>
      <c r="D53" s="31" t="s">
        <v>265</v>
      </c>
      <c r="E53" s="32">
        <f t="shared" si="1"/>
        <v>0</v>
      </c>
      <c r="F5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3" s="37">
        <f>SUM(racers[[#This Row],[RMCC - Hill Climb (A)]]+racers[[#This Row],[Tour de Bowness - Hill Climb (A)]]+racers[[#This Row],[CABC ITT Provincial Championships (A)]])</f>
        <v>0</v>
      </c>
      <c r="H53" s="38">
        <f>SUM(racers[[#This Row],[RMCC - Omnium (A)]]+racers[[#This Row],[Tour de Bowness - Omnium (A)]])</f>
        <v>0</v>
      </c>
      <c r="I53" s="98"/>
      <c r="J53" s="98"/>
      <c r="K53" s="124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50"/>
      <c r="Z53" s="71"/>
      <c r="AA53" s="71"/>
      <c r="AB53" s="71"/>
      <c r="AC53" s="71"/>
      <c r="AD53" s="71"/>
      <c r="AE53" s="71"/>
      <c r="AF53" s="71"/>
      <c r="AH53" s="71"/>
      <c r="AJ53" s="71"/>
      <c r="AK53" s="71"/>
    </row>
    <row r="54" spans="1:37" ht="15.75" thickBot="1" x14ac:dyDescent="0.3">
      <c r="A54" s="72"/>
      <c r="B54" s="49" t="s">
        <v>510</v>
      </c>
      <c r="C54" s="49" t="s">
        <v>511</v>
      </c>
      <c r="D54" s="49" t="s">
        <v>28</v>
      </c>
      <c r="E54" s="50">
        <f t="shared" si="1"/>
        <v>0</v>
      </c>
      <c r="F54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4" s="73">
        <f>SUM(racers[[#This Row],[RMCC - Hill Climb (A)]]+racers[[#This Row],[Tour de Bowness - Hill Climb (A)]]+racers[[#This Row],[CABC ITT Provincial Championships (A)]])</f>
        <v>0</v>
      </c>
      <c r="H54" s="74">
        <f>SUM(racers[[#This Row],[RMCC - Omnium (A)]]+racers[[#This Row],[Tour de Bowness - Omnium (A)]])</f>
        <v>0</v>
      </c>
      <c r="I54" s="149"/>
      <c r="J54" s="149"/>
      <c r="K54" s="133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52"/>
      <c r="Z54" s="71"/>
      <c r="AA54" s="71"/>
      <c r="AB54" s="71"/>
      <c r="AC54" s="71"/>
      <c r="AD54" s="71"/>
      <c r="AE54" s="71"/>
      <c r="AF54" s="71"/>
      <c r="AH54" s="71"/>
      <c r="AJ54" s="71"/>
      <c r="AK54" s="71"/>
    </row>
    <row r="55" spans="1:37" ht="15.75" thickBot="1" x14ac:dyDescent="0.3">
      <c r="A55" s="47"/>
      <c r="B55" s="39" t="s">
        <v>228</v>
      </c>
      <c r="C55" s="39" t="s">
        <v>214</v>
      </c>
      <c r="D55" s="39" t="s">
        <v>49</v>
      </c>
      <c r="E55" s="32">
        <f t="shared" si="1"/>
        <v>0</v>
      </c>
      <c r="F5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5" s="37">
        <f>SUM(racers[[#This Row],[RMCC - Hill Climb (A)]]+racers[[#This Row],[Tour de Bowness - Hill Climb (A)]]+racers[[#This Row],[CABC ITT Provincial Championships (A)]])</f>
        <v>0</v>
      </c>
      <c r="H55" s="38">
        <f>SUM(racers[[#This Row],[RMCC - Omnium (A)]]+racers[[#This Row],[Tour de Bowness - Omnium (A)]])</f>
        <v>0</v>
      </c>
      <c r="I55" s="98"/>
      <c r="J55" s="98"/>
      <c r="K55" s="124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150"/>
      <c r="Z55" s="71"/>
      <c r="AA55" s="71"/>
      <c r="AB55" s="71"/>
      <c r="AC55" s="71"/>
      <c r="AD55" s="71"/>
      <c r="AE55" s="71"/>
      <c r="AF55" s="71"/>
      <c r="AH55" s="71"/>
      <c r="AJ55" s="71"/>
      <c r="AK55" s="71"/>
    </row>
    <row r="56" spans="1:37" ht="15.75" thickBot="1" x14ac:dyDescent="0.3">
      <c r="A56" s="72"/>
      <c r="B56" s="49" t="s">
        <v>446</v>
      </c>
      <c r="C56" s="49" t="s">
        <v>447</v>
      </c>
      <c r="D56" s="49" t="s">
        <v>41</v>
      </c>
      <c r="E56" s="50">
        <f t="shared" si="1"/>
        <v>0</v>
      </c>
      <c r="F56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6" s="73">
        <f>SUM(racers[[#This Row],[RMCC - Hill Climb (A)]]+racers[[#This Row],[Tour de Bowness - Hill Climb (A)]]+racers[[#This Row],[CABC ITT Provincial Championships (A)]])</f>
        <v>0</v>
      </c>
      <c r="H56" s="74">
        <f>SUM(racers[[#This Row],[RMCC - Omnium (A)]]+racers[[#This Row],[Tour de Bowness - Omnium (A)]])</f>
        <v>0</v>
      </c>
      <c r="I56" s="149"/>
      <c r="J56" s="149"/>
      <c r="K56" s="133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52"/>
      <c r="Z56" s="71"/>
      <c r="AA56" s="71"/>
      <c r="AB56" s="71"/>
      <c r="AC56" s="71"/>
      <c r="AD56" s="71"/>
      <c r="AE56" s="71"/>
      <c r="AF56" s="71"/>
      <c r="AH56" s="71"/>
      <c r="AJ56" s="71"/>
      <c r="AK56" s="71"/>
    </row>
    <row r="57" spans="1:37" ht="15.75" thickBot="1" x14ac:dyDescent="0.3">
      <c r="A57" s="117"/>
      <c r="B57" s="49" t="s">
        <v>29</v>
      </c>
      <c r="C57" s="49" t="s">
        <v>30</v>
      </c>
      <c r="D57" s="49" t="s">
        <v>31</v>
      </c>
      <c r="E57" s="50">
        <f t="shared" si="1"/>
        <v>0</v>
      </c>
      <c r="F57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7" s="73">
        <f>SUM(racers[[#This Row],[RMCC - Hill Climb (A)]]+racers[[#This Row],[Tour de Bowness - Hill Climb (A)]]+racers[[#This Row],[CABC ITT Provincial Championships (A)]])</f>
        <v>0</v>
      </c>
      <c r="H57" s="74">
        <f>SUM(racers[[#This Row],[RMCC - Omnium (A)]]+racers[[#This Row],[Tour de Bowness - Omnium (A)]])</f>
        <v>0</v>
      </c>
      <c r="I57" s="149"/>
      <c r="J57" s="149"/>
      <c r="K57" s="133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2"/>
      <c r="Z57" s="71"/>
      <c r="AA57" s="71"/>
      <c r="AB57" s="71"/>
      <c r="AC57" s="71"/>
      <c r="AD57" s="71"/>
      <c r="AE57" s="71"/>
      <c r="AF57" s="71"/>
      <c r="AH57" s="71"/>
      <c r="AJ57" s="71"/>
      <c r="AK57" s="71"/>
    </row>
    <row r="58" spans="1:37" ht="15.75" thickBot="1" x14ac:dyDescent="0.3">
      <c r="A58" s="47"/>
      <c r="B58" s="39" t="s">
        <v>253</v>
      </c>
      <c r="C58" s="39" t="s">
        <v>112</v>
      </c>
      <c r="D58" s="39" t="s">
        <v>20</v>
      </c>
      <c r="E58" s="32">
        <f t="shared" si="1"/>
        <v>0</v>
      </c>
      <c r="F58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8" s="37">
        <f>SUM(racers[[#This Row],[RMCC - Hill Climb (A)]]+racers[[#This Row],[Tour de Bowness - Hill Climb (A)]]+racers[[#This Row],[CABC ITT Provincial Championships (A)]])</f>
        <v>0</v>
      </c>
      <c r="H58" s="38">
        <f>SUM(racers[[#This Row],[RMCC - Omnium (A)]]+racers[[#This Row],[Tour de Bowness - Omnium (A)]])</f>
        <v>0</v>
      </c>
      <c r="I58" s="98"/>
      <c r="J58" s="98"/>
      <c r="K58" s="124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150"/>
      <c r="Z58" s="71"/>
      <c r="AA58" s="71"/>
      <c r="AB58" s="71"/>
      <c r="AC58" s="71"/>
      <c r="AD58" s="71"/>
      <c r="AE58" s="71"/>
      <c r="AF58" s="71"/>
      <c r="AH58" s="71"/>
      <c r="AJ58" s="71"/>
      <c r="AK58" s="71"/>
    </row>
    <row r="59" spans="1:37" ht="15.75" thickBot="1" x14ac:dyDescent="0.3">
      <c r="A59" s="48"/>
      <c r="B59" s="56" t="s">
        <v>113</v>
      </c>
      <c r="C59" s="56" t="s">
        <v>114</v>
      </c>
      <c r="D59" s="56" t="s">
        <v>287</v>
      </c>
      <c r="E59" s="50">
        <f t="shared" si="1"/>
        <v>0</v>
      </c>
      <c r="F59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59" s="73">
        <f>SUM(racers[[#This Row],[RMCC - Hill Climb (A)]]+racers[[#This Row],[Tour de Bowness - Hill Climb (A)]]+racers[[#This Row],[CABC ITT Provincial Championships (A)]])</f>
        <v>0</v>
      </c>
      <c r="H59" s="74">
        <f>SUM(racers[[#This Row],[RMCC - Omnium (A)]]+racers[[#This Row],[Tour de Bowness - Omnium (A)]])</f>
        <v>0</v>
      </c>
      <c r="I59" s="149"/>
      <c r="J59" s="149"/>
      <c r="K59" s="133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2"/>
      <c r="Z59" s="71"/>
      <c r="AA59" s="71"/>
      <c r="AB59" s="71"/>
      <c r="AC59" s="71"/>
      <c r="AD59" s="71"/>
      <c r="AE59" s="71"/>
      <c r="AF59" s="71"/>
      <c r="AH59" s="71"/>
      <c r="AJ59" s="71"/>
      <c r="AK59" s="71"/>
    </row>
    <row r="60" spans="1:37" ht="15.75" thickBot="1" x14ac:dyDescent="0.3">
      <c r="A60" s="117"/>
      <c r="B60" s="56" t="s">
        <v>109</v>
      </c>
      <c r="C60" s="56" t="s">
        <v>110</v>
      </c>
      <c r="D60" s="56" t="s">
        <v>45</v>
      </c>
      <c r="E60" s="50">
        <f t="shared" si="1"/>
        <v>0</v>
      </c>
      <c r="F60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0" s="73">
        <f>SUM(racers[[#This Row],[RMCC - Hill Climb (A)]]+racers[[#This Row],[Tour de Bowness - Hill Climb (A)]]+racers[[#This Row],[CABC ITT Provincial Championships (A)]])</f>
        <v>0</v>
      </c>
      <c r="H60" s="74">
        <f>SUM(racers[[#This Row],[RMCC - Omnium (A)]]+racers[[#This Row],[Tour de Bowness - Omnium (A)]])</f>
        <v>0</v>
      </c>
      <c r="I60" s="149"/>
      <c r="J60" s="149"/>
      <c r="K60" s="133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2"/>
      <c r="Z60" s="71"/>
      <c r="AA60" s="71"/>
      <c r="AB60" s="71"/>
      <c r="AC60" s="71"/>
      <c r="AD60" s="71"/>
      <c r="AE60" s="71"/>
      <c r="AF60" s="71"/>
      <c r="AH60" s="71"/>
      <c r="AJ60" s="71"/>
      <c r="AK60" s="71"/>
    </row>
    <row r="61" spans="1:37" ht="15.75" thickBot="1" x14ac:dyDescent="0.3">
      <c r="A61" s="117"/>
      <c r="B61" s="49" t="s">
        <v>79</v>
      </c>
      <c r="C61" s="49" t="s">
        <v>80</v>
      </c>
      <c r="D61" s="49" t="s">
        <v>116</v>
      </c>
      <c r="E61" s="50">
        <f t="shared" si="1"/>
        <v>0</v>
      </c>
      <c r="F61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1" s="73">
        <f>SUM(racers[[#This Row],[RMCC - Hill Climb (A)]]+racers[[#This Row],[Tour de Bowness - Hill Climb (A)]]+racers[[#This Row],[CABC ITT Provincial Championships (A)]])</f>
        <v>0</v>
      </c>
      <c r="H61" s="74">
        <f>SUM(racers[[#This Row],[RMCC - Omnium (A)]]+racers[[#This Row],[Tour de Bowness - Omnium (A)]])</f>
        <v>0</v>
      </c>
      <c r="I61" s="149"/>
      <c r="J61" s="149"/>
      <c r="K61" s="133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2"/>
      <c r="Z61" s="71"/>
      <c r="AA61" s="71"/>
      <c r="AB61" s="71"/>
      <c r="AC61" s="71"/>
      <c r="AD61" s="71"/>
      <c r="AE61" s="71"/>
      <c r="AF61" s="71"/>
      <c r="AH61" s="71"/>
      <c r="AJ61" s="71"/>
      <c r="AK61" s="71"/>
    </row>
    <row r="62" spans="1:37" ht="15.75" thickBot="1" x14ac:dyDescent="0.3">
      <c r="A62" s="72"/>
      <c r="B62" s="49" t="s">
        <v>493</v>
      </c>
      <c r="C62" s="49" t="s">
        <v>494</v>
      </c>
      <c r="D62" s="49" t="s">
        <v>66</v>
      </c>
      <c r="E62" s="50">
        <f t="shared" si="1"/>
        <v>0</v>
      </c>
      <c r="F62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2" s="73">
        <f>SUM(racers[[#This Row],[RMCC - Hill Climb (A)]]+racers[[#This Row],[Tour de Bowness - Hill Climb (A)]]+racers[[#This Row],[CABC ITT Provincial Championships (A)]])</f>
        <v>0</v>
      </c>
      <c r="H62" s="74">
        <f>SUM(racers[[#This Row],[RMCC - Omnium (A)]]+racers[[#This Row],[Tour de Bowness - Omnium (A)]])</f>
        <v>0</v>
      </c>
      <c r="I62" s="149"/>
      <c r="J62" s="149"/>
      <c r="K62" s="133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2"/>
      <c r="Z62" s="71"/>
      <c r="AA62" s="71"/>
      <c r="AB62" s="71"/>
      <c r="AC62" s="71"/>
      <c r="AD62" s="71"/>
      <c r="AE62" s="71"/>
      <c r="AF62" s="71"/>
      <c r="AH62" s="71"/>
      <c r="AJ62" s="71"/>
      <c r="AK62" s="71"/>
    </row>
    <row r="63" spans="1:37" ht="15.75" thickBot="1" x14ac:dyDescent="0.3">
      <c r="A63" s="30"/>
      <c r="B63" s="39" t="s">
        <v>722</v>
      </c>
      <c r="C63" s="39" t="s">
        <v>456</v>
      </c>
      <c r="D63" s="39" t="s">
        <v>14</v>
      </c>
      <c r="E63" s="32">
        <f t="shared" si="1"/>
        <v>0</v>
      </c>
      <c r="F63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3" s="37">
        <f>SUM(racers[[#This Row],[RMCC - Hill Climb (A)]]+racers[[#This Row],[Tour de Bowness - Hill Climb (A)]]+racers[[#This Row],[CABC ITT Provincial Championships (A)]])</f>
        <v>0</v>
      </c>
      <c r="H63" s="38">
        <f>SUM(racers[[#This Row],[RMCC - Omnium (A)]]+racers[[#This Row],[Tour de Bowness - Omnium (A)]])</f>
        <v>0</v>
      </c>
      <c r="I63" s="98"/>
      <c r="J63" s="98"/>
      <c r="K63" s="124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150"/>
      <c r="Z63" s="71"/>
      <c r="AA63" s="71"/>
      <c r="AB63" s="71"/>
      <c r="AC63" s="71"/>
      <c r="AD63" s="71"/>
      <c r="AE63" s="71"/>
      <c r="AF63" s="71"/>
      <c r="AH63" s="71"/>
      <c r="AJ63" s="71"/>
      <c r="AK63" s="71"/>
    </row>
    <row r="64" spans="1:37" ht="15.75" thickBot="1" x14ac:dyDescent="0.3">
      <c r="A64" s="48"/>
      <c r="B64" s="56" t="s">
        <v>627</v>
      </c>
      <c r="C64" s="56" t="s">
        <v>188</v>
      </c>
      <c r="D64" s="56" t="s">
        <v>448</v>
      </c>
      <c r="E64" s="50">
        <f t="shared" si="1"/>
        <v>0</v>
      </c>
      <c r="F64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4" s="73">
        <f>SUM(racers[[#This Row],[RMCC - Hill Climb (A)]]+racers[[#This Row],[Tour de Bowness - Hill Climb (A)]]+racers[[#This Row],[CABC ITT Provincial Championships (A)]])</f>
        <v>0</v>
      </c>
      <c r="H64" s="74">
        <f>SUM(racers[[#This Row],[RMCC - Omnium (A)]]+racers[[#This Row],[Tour de Bowness - Omnium (A)]])</f>
        <v>0</v>
      </c>
      <c r="I64" s="149"/>
      <c r="J64" s="149"/>
      <c r="K64" s="133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2"/>
      <c r="Z64" s="71"/>
      <c r="AA64" s="71"/>
      <c r="AB64" s="71"/>
      <c r="AC64" s="71"/>
      <c r="AD64" s="71"/>
      <c r="AE64" s="71"/>
      <c r="AF64" s="71"/>
      <c r="AH64" s="71"/>
      <c r="AJ64" s="71"/>
      <c r="AK64" s="71"/>
    </row>
    <row r="65" spans="1:37" ht="15.75" thickBot="1" x14ac:dyDescent="0.3">
      <c r="A65" s="30"/>
      <c r="B65" s="39" t="s">
        <v>208</v>
      </c>
      <c r="C65" s="39" t="s">
        <v>69</v>
      </c>
      <c r="D65" s="39" t="s">
        <v>39</v>
      </c>
      <c r="E65" s="32">
        <f t="shared" si="1"/>
        <v>0</v>
      </c>
      <c r="F65" s="36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5" s="37">
        <f>SUM(racers[[#This Row],[RMCC - Hill Climb (A)]]+racers[[#This Row],[Tour de Bowness - Hill Climb (A)]]+racers[[#This Row],[CABC ITT Provincial Championships (A)]])</f>
        <v>0</v>
      </c>
      <c r="H65" s="38">
        <f>SUM(racers[[#This Row],[RMCC - Omnium (A)]]+racers[[#This Row],[Tour de Bowness - Omnium (A)]])</f>
        <v>0</v>
      </c>
      <c r="I65" s="98"/>
      <c r="J65" s="98"/>
      <c r="K65" s="124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150"/>
      <c r="Z65" s="71"/>
      <c r="AA65" s="71"/>
      <c r="AB65" s="71"/>
      <c r="AC65" s="71"/>
      <c r="AD65" s="71"/>
      <c r="AE65" s="71"/>
      <c r="AF65" s="71"/>
      <c r="AH65" s="71"/>
      <c r="AJ65" s="71"/>
      <c r="AK65" s="71"/>
    </row>
    <row r="66" spans="1:37" ht="15.75" thickBot="1" x14ac:dyDescent="0.3">
      <c r="A66" s="48"/>
      <c r="B66" s="56" t="s">
        <v>382</v>
      </c>
      <c r="C66" s="56" t="s">
        <v>383</v>
      </c>
      <c r="D66" s="56" t="s">
        <v>10</v>
      </c>
      <c r="E66" s="50">
        <f t="shared" ref="E66:E97" si="2">SUM(F66,G66,H66)</f>
        <v>0</v>
      </c>
      <c r="F66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6" s="73">
        <f>SUM(racers[[#This Row],[RMCC - Hill Climb (A)]]+racers[[#This Row],[Tour de Bowness - Hill Climb (A)]]+racers[[#This Row],[CABC ITT Provincial Championships (A)]])</f>
        <v>0</v>
      </c>
      <c r="H66" s="74">
        <f>SUM(racers[[#This Row],[RMCC - Omnium (A)]]+racers[[#This Row],[Tour de Bowness - Omnium (A)]])</f>
        <v>0</v>
      </c>
      <c r="I66" s="149"/>
      <c r="J66" s="149"/>
      <c r="K66" s="133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2"/>
      <c r="Z66" s="71"/>
      <c r="AA66" s="71"/>
      <c r="AB66" s="71"/>
      <c r="AC66" s="71"/>
      <c r="AD66" s="71"/>
      <c r="AE66" s="71"/>
      <c r="AF66" s="71"/>
      <c r="AH66" s="71"/>
      <c r="AJ66" s="71"/>
      <c r="AK66" s="71"/>
    </row>
    <row r="67" spans="1:37" x14ac:dyDescent="0.25">
      <c r="A67" s="48"/>
      <c r="B67" s="56" t="s">
        <v>229</v>
      </c>
      <c r="C67" s="56" t="s">
        <v>230</v>
      </c>
      <c r="D67" s="56" t="s">
        <v>49</v>
      </c>
      <c r="E67" s="50">
        <f t="shared" si="2"/>
        <v>0</v>
      </c>
      <c r="F67" s="55">
        <f>SUM(racers[[#This Row],[Hay City Road Race (B)]]+racers[[#This Row],[Stieda Stage Race - Road Race (B)]]+racers[[#This Row],[Stieda Stage Race - Criterium (B)]]+racers[[#This Row],[Velocity Spring Race Crit (B)]]+racers[[#This Row],[RMCC - Road Race (A)]]+racers[[#This Row],[RMCC - Criterium (A)]]+racers[[#This Row],[Pigeon Lake Road Race (B)]]+racers[[#This Row],[Canada Day Crit (B)]]+racers[[#This Row],[Stampede Road Race (A)]]+racers[[#This Row],[Peloton Criterium (A)]]+racers[[#This Row],[Tour de Bowness - Road Race (A)]]+racers[[#This Row],[Tour de Bowness - Criterium (A)]])</f>
        <v>0</v>
      </c>
      <c r="G67" s="73">
        <f>SUM(racers[[#This Row],[RMCC - Hill Climb (A)]]+racers[[#This Row],[Tour de Bowness - Hill Climb (A)]]+racers[[#This Row],[CABC ITT Provincial Championships (A)]])</f>
        <v>0</v>
      </c>
      <c r="H67" s="74">
        <f>SUM(racers[[#This Row],[RMCC - Omnium (A)]]+racers[[#This Row],[Tour de Bowness - Omnium (A)]])</f>
        <v>0</v>
      </c>
      <c r="I67" s="149"/>
      <c r="J67" s="149"/>
      <c r="K67" s="133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52"/>
      <c r="Z67"/>
      <c r="AA67" s="71"/>
      <c r="AB67" s="71"/>
      <c r="AC67" s="71"/>
      <c r="AD67" s="71"/>
      <c r="AE67" s="71"/>
      <c r="AF67" s="71"/>
      <c r="AH67" s="71"/>
      <c r="AJ67" s="71"/>
      <c r="AK67" s="71"/>
    </row>
  </sheetData>
  <conditionalFormatting sqref="A3:E52 Z2:XFD52 F3:J54 A2:J2 A55:J55 K2:Y55">
    <cfRule type="expression" dxfId="129" priority="8">
      <formula>" =MOD(ROW(),2)=0"</formula>
    </cfRule>
  </conditionalFormatting>
  <conditionalFormatting sqref="A53:E53">
    <cfRule type="expression" dxfId="128" priority="2">
      <formula>" =MOD(ROW(),2)=0"</formula>
    </cfRule>
  </conditionalFormatting>
  <conditionalFormatting sqref="A54:E54">
    <cfRule type="expression" dxfId="127" priority="1">
      <formula>" =MOD(ROW(),2)=0"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8"/>
  <sheetViews>
    <sheetView zoomScaleNormal="100" workbookViewId="0">
      <pane ySplit="1" topLeftCell="A2" activePane="bottomLeft" state="frozen"/>
      <selection activeCell="R16" sqref="R16"/>
      <selection pane="bottomLeft" activeCell="B1" sqref="B1"/>
    </sheetView>
  </sheetViews>
  <sheetFormatPr defaultColWidth="8.85546875" defaultRowHeight="15" x14ac:dyDescent="0.25"/>
  <cols>
    <col min="1" max="1" width="9" style="60" customWidth="1"/>
    <col min="2" max="2" width="21" style="29" bestFit="1" customWidth="1"/>
    <col min="3" max="3" width="13.140625" style="29" bestFit="1" customWidth="1"/>
    <col min="4" max="4" width="39.140625" style="101" bestFit="1" customWidth="1"/>
    <col min="5" max="5" width="7.85546875" style="61" bestFit="1" customWidth="1"/>
    <col min="6" max="6" width="8.42578125" style="62" bestFit="1" customWidth="1"/>
    <col min="7" max="7" width="8.42578125" style="62" customWidth="1"/>
    <col min="8" max="12" width="7.85546875" style="63" customWidth="1"/>
    <col min="13" max="13" width="7.85546875" style="64" customWidth="1"/>
    <col min="14" max="14" width="7.85546875" style="65" customWidth="1"/>
    <col min="15" max="15" width="3.5703125" style="29" customWidth="1"/>
    <col min="16" max="16" width="3.5703125" style="66" customWidth="1"/>
    <col min="17" max="17" width="3.5703125" style="67" customWidth="1"/>
    <col min="18" max="18" width="3.5703125" style="102" customWidth="1"/>
    <col min="19" max="19" width="3.5703125" style="67" customWidth="1"/>
    <col min="20" max="20" width="3.5703125" style="66" customWidth="1"/>
    <col min="21" max="21" width="3.5703125" style="68" customWidth="1"/>
    <col min="22" max="23" width="3.5703125" style="67" customWidth="1"/>
    <col min="24" max="24" width="3.5703125" style="29" customWidth="1"/>
    <col min="25" max="25" width="3.5703125" style="102" customWidth="1"/>
    <col min="26" max="26" width="3.5703125" style="29" customWidth="1"/>
    <col min="27" max="30" width="3.5703125" style="67" customWidth="1"/>
    <col min="31" max="31" width="3.5703125" style="66" customWidth="1"/>
    <col min="33" max="16384" width="8.85546875" style="29"/>
  </cols>
  <sheetData>
    <row r="1" spans="1:32" ht="162" customHeight="1" thickBot="1" x14ac:dyDescent="0.3">
      <c r="A1" s="83" t="s">
        <v>3</v>
      </c>
      <c r="B1" s="84" t="s">
        <v>0</v>
      </c>
      <c r="C1" s="84" t="s">
        <v>1</v>
      </c>
      <c r="D1" s="85" t="s">
        <v>2</v>
      </c>
      <c r="E1" s="86" t="s">
        <v>776</v>
      </c>
      <c r="F1" s="87" t="s">
        <v>4</v>
      </c>
      <c r="G1" s="87" t="s">
        <v>311</v>
      </c>
      <c r="H1" s="88" t="s">
        <v>770</v>
      </c>
      <c r="I1" s="88" t="s">
        <v>532</v>
      </c>
      <c r="J1" s="89" t="s">
        <v>821</v>
      </c>
      <c r="K1" s="89" t="s">
        <v>823</v>
      </c>
      <c r="L1" s="90" t="s">
        <v>777</v>
      </c>
      <c r="M1" s="91" t="s">
        <v>778</v>
      </c>
      <c r="N1" s="91" t="s">
        <v>779</v>
      </c>
      <c r="O1" s="91" t="s">
        <v>278</v>
      </c>
      <c r="P1" s="92" t="s">
        <v>279</v>
      </c>
      <c r="Q1" s="93" t="s">
        <v>771</v>
      </c>
      <c r="R1" s="93" t="s">
        <v>773</v>
      </c>
      <c r="S1" s="94" t="s">
        <v>310</v>
      </c>
      <c r="T1" s="93" t="s">
        <v>708</v>
      </c>
      <c r="U1" s="93" t="s">
        <v>707</v>
      </c>
      <c r="V1" s="93" t="s">
        <v>5</v>
      </c>
      <c r="W1" s="93" t="s">
        <v>530</v>
      </c>
      <c r="X1" s="93" t="s">
        <v>717</v>
      </c>
      <c r="Y1" s="93" t="s">
        <v>309</v>
      </c>
      <c r="Z1" s="93" t="s">
        <v>529</v>
      </c>
      <c r="AA1" s="93" t="s">
        <v>744</v>
      </c>
      <c r="AB1" s="93" t="s">
        <v>774</v>
      </c>
      <c r="AC1" s="93" t="s">
        <v>775</v>
      </c>
      <c r="AD1" s="93" t="s">
        <v>6</v>
      </c>
      <c r="AE1" s="95" t="s">
        <v>772</v>
      </c>
      <c r="AF1" s="29"/>
    </row>
    <row r="2" spans="1:32" ht="15.75" thickBot="1" x14ac:dyDescent="0.3">
      <c r="A2" s="96"/>
      <c r="B2" s="39" t="s">
        <v>175</v>
      </c>
      <c r="C2" s="39" t="s">
        <v>710</v>
      </c>
      <c r="D2" s="97" t="s">
        <v>39</v>
      </c>
      <c r="E2" s="32">
        <f t="shared" ref="E2:E33" si="0">SUM(L2,M2,N2)</f>
        <v>32</v>
      </c>
      <c r="F2" s="33">
        <f t="shared" ref="F2:F33" si="1">SUM(G2,H2,J2,L2)</f>
        <v>32</v>
      </c>
      <c r="G2" s="34">
        <f t="shared" ref="G2:G33" si="2">+IF(SUM(I2,K2,M2)&gt;20,20,SUM(I2,K2,M2))</f>
        <v>0</v>
      </c>
      <c r="H2" s="36">
        <v>0</v>
      </c>
      <c r="I2" s="37">
        <v>0</v>
      </c>
      <c r="J2" s="36"/>
      <c r="K2" s="36"/>
      <c r="L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32</v>
      </c>
      <c r="M2" s="37">
        <f>SUM(racers8[[#This Row],[RMCC - Hill Climb (A)]]+racers8[[#This Row],[Tour de Bowness - Hill Climb (A)]]+racers8[[#This Row],[CABC ITT Provincial Championships (A)]])</f>
        <v>0</v>
      </c>
      <c r="N2" s="38">
        <f>SUM(racers8[[#This Row],[RMCC - Omnium (A)]]+racers8[[#This Row],[Tour de Bowness - Omnium (A)]])</f>
        <v>0</v>
      </c>
      <c r="O2" s="98">
        <v>20</v>
      </c>
      <c r="P2" s="98">
        <v>12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29"/>
    </row>
    <row r="3" spans="1:32" ht="15.75" thickBot="1" x14ac:dyDescent="0.3">
      <c r="A3" s="96"/>
      <c r="B3" s="39" t="s">
        <v>666</v>
      </c>
      <c r="C3" s="39" t="s">
        <v>665</v>
      </c>
      <c r="D3" s="97" t="s">
        <v>45</v>
      </c>
      <c r="E3" s="32">
        <f t="shared" si="0"/>
        <v>25</v>
      </c>
      <c r="F3" s="33">
        <f t="shared" si="1"/>
        <v>25</v>
      </c>
      <c r="G3" s="34">
        <f t="shared" si="2"/>
        <v>0</v>
      </c>
      <c r="H3" s="36">
        <v>0</v>
      </c>
      <c r="I3" s="37">
        <v>0</v>
      </c>
      <c r="J3" s="36"/>
      <c r="K3" s="36"/>
      <c r="L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25</v>
      </c>
      <c r="M3" s="37">
        <f>SUM(racers8[[#This Row],[RMCC - Hill Climb (A)]]+racers8[[#This Row],[Tour de Bowness - Hill Climb (A)]]+racers8[[#This Row],[CABC ITT Provincial Championships (A)]])</f>
        <v>0</v>
      </c>
      <c r="N3" s="38">
        <f>SUM(racers8[[#This Row],[RMCC - Omnium (A)]]+racers8[[#This Row],[Tour de Bowness - Omnium (A)]])</f>
        <v>0</v>
      </c>
      <c r="O3" s="98">
        <v>10</v>
      </c>
      <c r="P3" s="98">
        <v>15</v>
      </c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29"/>
    </row>
    <row r="4" spans="1:32" ht="15.75" thickBot="1" x14ac:dyDescent="0.3">
      <c r="A4" s="96"/>
      <c r="B4" s="39" t="s">
        <v>299</v>
      </c>
      <c r="C4" s="39" t="s">
        <v>300</v>
      </c>
      <c r="D4" s="97" t="s">
        <v>122</v>
      </c>
      <c r="E4" s="32">
        <f t="shared" si="0"/>
        <v>10</v>
      </c>
      <c r="F4" s="33">
        <f t="shared" si="1"/>
        <v>20</v>
      </c>
      <c r="G4" s="34">
        <f t="shared" si="2"/>
        <v>0</v>
      </c>
      <c r="H4" s="36">
        <v>10</v>
      </c>
      <c r="I4" s="37">
        <v>0</v>
      </c>
      <c r="J4" s="36"/>
      <c r="K4" s="36"/>
      <c r="L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10</v>
      </c>
      <c r="M4" s="37">
        <f>SUM(racers8[[#This Row],[RMCC - Hill Climb (A)]]+racers8[[#This Row],[Tour de Bowness - Hill Climb (A)]]+racers8[[#This Row],[CABC ITT Provincial Championships (A)]])</f>
        <v>0</v>
      </c>
      <c r="N4" s="38">
        <f>SUM(racers8[[#This Row],[RMCC - Omnium (A)]]+racers8[[#This Row],[Tour de Bowness - Omnium (A)]])</f>
        <v>0</v>
      </c>
      <c r="O4" s="98">
        <v>6</v>
      </c>
      <c r="P4" s="98">
        <v>4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29"/>
    </row>
    <row r="5" spans="1:32" ht="15.75" thickBot="1" x14ac:dyDescent="0.3">
      <c r="A5" s="96"/>
      <c r="B5" s="39" t="s">
        <v>641</v>
      </c>
      <c r="C5" s="39" t="s">
        <v>215</v>
      </c>
      <c r="D5" s="97" t="s">
        <v>233</v>
      </c>
      <c r="E5" s="32">
        <f t="shared" si="0"/>
        <v>10</v>
      </c>
      <c r="F5" s="33">
        <f t="shared" si="1"/>
        <v>22</v>
      </c>
      <c r="G5" s="34">
        <f t="shared" si="2"/>
        <v>4</v>
      </c>
      <c r="H5" s="36">
        <v>8</v>
      </c>
      <c r="I5" s="37">
        <v>4</v>
      </c>
      <c r="J5" s="36"/>
      <c r="K5" s="36"/>
      <c r="L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10</v>
      </c>
      <c r="M5" s="37">
        <f>SUM(racers8[[#This Row],[RMCC - Hill Climb (A)]]+racers8[[#This Row],[Tour de Bowness - Hill Climb (A)]]+racers8[[#This Row],[CABC ITT Provincial Championships (A)]])</f>
        <v>0</v>
      </c>
      <c r="N5" s="38">
        <f>SUM(racers8[[#This Row],[RMCC - Omnium (A)]]+racers8[[#This Row],[Tour de Bowness - Omnium (A)]])</f>
        <v>0</v>
      </c>
      <c r="O5" s="98">
        <v>4</v>
      </c>
      <c r="P5" s="98">
        <v>6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29"/>
    </row>
    <row r="6" spans="1:32" s="43" customFormat="1" ht="15.75" thickBot="1" x14ac:dyDescent="0.3">
      <c r="A6" s="96"/>
      <c r="B6" s="39" t="s">
        <v>628</v>
      </c>
      <c r="C6" s="39" t="s">
        <v>629</v>
      </c>
      <c r="D6" s="97" t="s">
        <v>181</v>
      </c>
      <c r="E6" s="32">
        <f t="shared" si="0"/>
        <v>8</v>
      </c>
      <c r="F6" s="33">
        <f t="shared" si="1"/>
        <v>8</v>
      </c>
      <c r="G6" s="34">
        <f t="shared" si="2"/>
        <v>0</v>
      </c>
      <c r="H6" s="36">
        <v>0</v>
      </c>
      <c r="I6" s="37">
        <v>0</v>
      </c>
      <c r="J6" s="36"/>
      <c r="K6" s="36"/>
      <c r="L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8</v>
      </c>
      <c r="M6" s="37">
        <f>SUM(racers8[[#This Row],[RMCC - Hill Climb (A)]]+racers8[[#This Row],[Tour de Bowness - Hill Climb (A)]]+racers8[[#This Row],[CABC ITT Provincial Championships (A)]])</f>
        <v>0</v>
      </c>
      <c r="N6" s="38">
        <f>SUM(racers8[[#This Row],[RMCC - Omnium (A)]]+racers8[[#This Row],[Tour de Bowness - Omnium (A)]])</f>
        <v>0</v>
      </c>
      <c r="O6" s="98">
        <v>8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2" ht="15.75" thickBot="1" x14ac:dyDescent="0.3">
      <c r="A7" s="96"/>
      <c r="B7" s="39" t="s">
        <v>675</v>
      </c>
      <c r="C7" s="39" t="s">
        <v>676</v>
      </c>
      <c r="D7" s="97" t="s">
        <v>233</v>
      </c>
      <c r="E7" s="32">
        <f t="shared" si="0"/>
        <v>8</v>
      </c>
      <c r="F7" s="33">
        <f t="shared" si="1"/>
        <v>50</v>
      </c>
      <c r="G7" s="34">
        <f t="shared" si="2"/>
        <v>0</v>
      </c>
      <c r="H7" s="36">
        <v>42</v>
      </c>
      <c r="I7" s="37">
        <v>0</v>
      </c>
      <c r="J7" s="36"/>
      <c r="K7" s="36"/>
      <c r="L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8</v>
      </c>
      <c r="M7" s="37">
        <f>SUM(racers8[[#This Row],[RMCC - Hill Climb (A)]]+racers8[[#This Row],[Tour de Bowness - Hill Climb (A)]]+racers8[[#This Row],[CABC ITT Provincial Championships (A)]])</f>
        <v>0</v>
      </c>
      <c r="N7" s="38">
        <f>SUM(racers8[[#This Row],[RMCC - Omnium (A)]]+racers8[[#This Row],[Tour de Bowness - Omnium (A)]])</f>
        <v>0</v>
      </c>
      <c r="O7" s="98"/>
      <c r="P7" s="98">
        <v>8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29"/>
    </row>
    <row r="8" spans="1:32" ht="15.75" thickBot="1" x14ac:dyDescent="0.3">
      <c r="A8" s="96"/>
      <c r="B8" s="39" t="s">
        <v>757</v>
      </c>
      <c r="C8" s="39" t="s">
        <v>24</v>
      </c>
      <c r="D8" s="97" t="s">
        <v>31</v>
      </c>
      <c r="E8" s="32">
        <f t="shared" si="0"/>
        <v>2</v>
      </c>
      <c r="F8" s="33">
        <f t="shared" si="1"/>
        <v>18</v>
      </c>
      <c r="G8" s="34">
        <f t="shared" si="2"/>
        <v>12</v>
      </c>
      <c r="H8" s="36">
        <v>4</v>
      </c>
      <c r="I8" s="37">
        <v>12</v>
      </c>
      <c r="J8" s="36"/>
      <c r="K8" s="36"/>
      <c r="L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2</v>
      </c>
      <c r="M8" s="37">
        <f>SUM(racers8[[#This Row],[RMCC - Hill Climb (A)]]+racers8[[#This Row],[Tour de Bowness - Hill Climb (A)]]+racers8[[#This Row],[CABC ITT Provincial Championships (A)]])</f>
        <v>0</v>
      </c>
      <c r="N8" s="38">
        <f>SUM(racers8[[#This Row],[RMCC - Omnium (A)]]+racers8[[#This Row],[Tour de Bowness - Omnium (A)]])</f>
        <v>0</v>
      </c>
      <c r="O8" s="98">
        <v>2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29"/>
    </row>
    <row r="9" spans="1:32" ht="15.75" thickBot="1" x14ac:dyDescent="0.3">
      <c r="A9" s="96"/>
      <c r="B9" s="39" t="s">
        <v>291</v>
      </c>
      <c r="C9" s="39" t="s">
        <v>292</v>
      </c>
      <c r="D9" s="97" t="s">
        <v>158</v>
      </c>
      <c r="E9" s="32">
        <f t="shared" si="0"/>
        <v>0</v>
      </c>
      <c r="F9" s="33">
        <f t="shared" si="1"/>
        <v>52</v>
      </c>
      <c r="G9" s="34">
        <f t="shared" si="2"/>
        <v>14</v>
      </c>
      <c r="H9" s="36">
        <v>38</v>
      </c>
      <c r="I9" s="37">
        <v>14</v>
      </c>
      <c r="J9" s="36"/>
      <c r="K9" s="36"/>
      <c r="L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9" s="37">
        <f>SUM(racers8[[#This Row],[RMCC - Hill Climb (A)]]+racers8[[#This Row],[Tour de Bowness - Hill Climb (A)]]+racers8[[#This Row],[CABC ITT Provincial Championships (A)]])</f>
        <v>0</v>
      </c>
      <c r="N9" s="38">
        <f>SUM(racers8[[#This Row],[RMCC - Omnium (A)]]+racers8[[#This Row],[Tour de Bowness - Omnium (A)]])</f>
        <v>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29"/>
    </row>
    <row r="10" spans="1:32" ht="15.75" thickBot="1" x14ac:dyDescent="0.3">
      <c r="A10" s="96"/>
      <c r="B10" s="39" t="s">
        <v>551</v>
      </c>
      <c r="C10" s="39" t="s">
        <v>267</v>
      </c>
      <c r="D10" s="97" t="s">
        <v>49</v>
      </c>
      <c r="E10" s="32">
        <f t="shared" si="0"/>
        <v>0</v>
      </c>
      <c r="F10" s="33">
        <f t="shared" si="1"/>
        <v>43</v>
      </c>
      <c r="G10" s="34">
        <f t="shared" si="2"/>
        <v>20</v>
      </c>
      <c r="H10" s="36">
        <v>23</v>
      </c>
      <c r="I10" s="37">
        <v>20</v>
      </c>
      <c r="J10" s="36"/>
      <c r="K10" s="36"/>
      <c r="L1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0" s="37">
        <f>SUM(racers8[[#This Row],[RMCC - Hill Climb (A)]]+racers8[[#This Row],[Tour de Bowness - Hill Climb (A)]]+racers8[[#This Row],[CABC ITT Provincial Championships (A)]])</f>
        <v>0</v>
      </c>
      <c r="N10" s="38">
        <f>SUM(racers8[[#This Row],[RMCC - Omnium (A)]]+racers8[[#This Row],[Tour de Bowness - Omnium (A)]])</f>
        <v>0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29"/>
    </row>
    <row r="11" spans="1:32" ht="15.75" thickBot="1" x14ac:dyDescent="0.3">
      <c r="A11" s="96"/>
      <c r="B11" s="39" t="s">
        <v>153</v>
      </c>
      <c r="C11" s="39" t="s">
        <v>360</v>
      </c>
      <c r="D11" s="97" t="s">
        <v>39</v>
      </c>
      <c r="E11" s="32">
        <f t="shared" si="0"/>
        <v>0</v>
      </c>
      <c r="F11" s="33">
        <f t="shared" si="1"/>
        <v>26</v>
      </c>
      <c r="G11" s="34">
        <f t="shared" si="2"/>
        <v>20</v>
      </c>
      <c r="H11" s="36">
        <v>6</v>
      </c>
      <c r="I11" s="37">
        <v>20</v>
      </c>
      <c r="J11" s="36"/>
      <c r="K11" s="36"/>
      <c r="L1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1" s="37">
        <f>SUM(racers8[[#This Row],[RMCC - Hill Climb (A)]]+racers8[[#This Row],[Tour de Bowness - Hill Climb (A)]]+racers8[[#This Row],[CABC ITT Provincial Championships (A)]])</f>
        <v>0</v>
      </c>
      <c r="N11" s="38">
        <f>SUM(racers8[[#This Row],[RMCC - Omnium (A)]]+racers8[[#This Row],[Tour de Bowness - Omnium (A)]])</f>
        <v>0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29"/>
    </row>
    <row r="12" spans="1:32" ht="15.75" thickBot="1" x14ac:dyDescent="0.3">
      <c r="A12" s="96"/>
      <c r="B12" s="39" t="s">
        <v>608</v>
      </c>
      <c r="C12" s="39" t="s">
        <v>186</v>
      </c>
      <c r="D12" s="97" t="s">
        <v>260</v>
      </c>
      <c r="E12" s="32">
        <f t="shared" si="0"/>
        <v>0</v>
      </c>
      <c r="F12" s="33">
        <f t="shared" si="1"/>
        <v>46</v>
      </c>
      <c r="G12" s="34">
        <f t="shared" si="2"/>
        <v>18</v>
      </c>
      <c r="H12" s="36">
        <v>28</v>
      </c>
      <c r="I12" s="37">
        <v>18</v>
      </c>
      <c r="J12" s="36"/>
      <c r="K12" s="36"/>
      <c r="L1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2" s="37">
        <f>SUM(racers8[[#This Row],[RMCC - Hill Climb (A)]]+racers8[[#This Row],[Tour de Bowness - Hill Climb (A)]]+racers8[[#This Row],[CABC ITT Provincial Championships (A)]])</f>
        <v>0</v>
      </c>
      <c r="N12" s="38">
        <f>SUM(racers8[[#This Row],[RMCC - Omnium (A)]]+racers8[[#This Row],[Tour de Bowness - Omnium (A)]])</f>
        <v>0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29"/>
    </row>
    <row r="13" spans="1:32" ht="15.75" thickBot="1" x14ac:dyDescent="0.3">
      <c r="A13" s="96"/>
      <c r="B13" s="39" t="s">
        <v>721</v>
      </c>
      <c r="C13" s="39" t="s">
        <v>314</v>
      </c>
      <c r="D13" s="97" t="s">
        <v>31</v>
      </c>
      <c r="E13" s="32">
        <f t="shared" si="0"/>
        <v>0</v>
      </c>
      <c r="F13" s="33">
        <f t="shared" si="1"/>
        <v>35</v>
      </c>
      <c r="G13" s="34">
        <f t="shared" si="2"/>
        <v>10</v>
      </c>
      <c r="H13" s="36">
        <v>25</v>
      </c>
      <c r="I13" s="37">
        <v>10</v>
      </c>
      <c r="J13" s="36"/>
      <c r="K13" s="36"/>
      <c r="L1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3" s="37">
        <f>SUM(racers8[[#This Row],[RMCC - Hill Climb (A)]]+racers8[[#This Row],[Tour de Bowness - Hill Climb (A)]]+racers8[[#This Row],[CABC ITT Provincial Championships (A)]])</f>
        <v>0</v>
      </c>
      <c r="N13" s="38">
        <f>SUM(racers8[[#This Row],[RMCC - Omnium (A)]]+racers8[[#This Row],[Tour de Bowness - Omnium (A)]])</f>
        <v>0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29"/>
    </row>
    <row r="14" spans="1:32" ht="15.75" thickBot="1" x14ac:dyDescent="0.3">
      <c r="A14" s="96"/>
      <c r="B14" s="39" t="s">
        <v>660</v>
      </c>
      <c r="C14" s="39" t="s">
        <v>659</v>
      </c>
      <c r="D14" s="97" t="s">
        <v>14</v>
      </c>
      <c r="E14" s="32">
        <f t="shared" si="0"/>
        <v>0</v>
      </c>
      <c r="F14" s="33">
        <f t="shared" si="1"/>
        <v>39</v>
      </c>
      <c r="G14" s="34">
        <f t="shared" si="2"/>
        <v>0</v>
      </c>
      <c r="H14" s="36">
        <v>39</v>
      </c>
      <c r="I14" s="37">
        <v>0</v>
      </c>
      <c r="J14" s="36"/>
      <c r="K14" s="36"/>
      <c r="L1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4" s="37">
        <f>SUM(racers8[[#This Row],[RMCC - Hill Climb (A)]]+racers8[[#This Row],[Tour de Bowness - Hill Climb (A)]]+racers8[[#This Row],[CABC ITT Provincial Championships (A)]])</f>
        <v>0</v>
      </c>
      <c r="N14" s="38">
        <f>SUM(racers8[[#This Row],[RMCC - Omnium (A)]]+racers8[[#This Row],[Tour de Bowness - Omnium (A)]])</f>
        <v>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29"/>
    </row>
    <row r="15" spans="1:32" ht="15.75" thickBot="1" x14ac:dyDescent="0.3">
      <c r="A15" s="96"/>
      <c r="B15" s="31" t="s">
        <v>280</v>
      </c>
      <c r="C15" s="31" t="s">
        <v>281</v>
      </c>
      <c r="D15" s="99" t="s">
        <v>176</v>
      </c>
      <c r="E15" s="32">
        <f t="shared" si="0"/>
        <v>0</v>
      </c>
      <c r="F15" s="33">
        <f t="shared" si="1"/>
        <v>35</v>
      </c>
      <c r="G15" s="34">
        <f t="shared" si="2"/>
        <v>0</v>
      </c>
      <c r="H15" s="36">
        <v>35</v>
      </c>
      <c r="I15" s="37">
        <v>0</v>
      </c>
      <c r="J15" s="36"/>
      <c r="K15" s="36"/>
      <c r="L1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5" s="37">
        <f>SUM(racers8[[#This Row],[RMCC - Hill Climb (A)]]+racers8[[#This Row],[Tour de Bowness - Hill Climb (A)]]+racers8[[#This Row],[CABC ITT Provincial Championships (A)]])</f>
        <v>0</v>
      </c>
      <c r="N15" s="38">
        <f>SUM(racers8[[#This Row],[RMCC - Omnium (A)]]+racers8[[#This Row],[Tour de Bowness - Omnium (A)]])</f>
        <v>0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29"/>
    </row>
    <row r="16" spans="1:32" ht="15.75" thickBot="1" x14ac:dyDescent="0.3">
      <c r="A16" s="100"/>
      <c r="B16" s="31" t="s">
        <v>120</v>
      </c>
      <c r="C16" s="31" t="s">
        <v>121</v>
      </c>
      <c r="D16" s="99" t="s">
        <v>122</v>
      </c>
      <c r="E16" s="32">
        <f t="shared" si="0"/>
        <v>0</v>
      </c>
      <c r="F16" s="33">
        <f t="shared" si="1"/>
        <v>20</v>
      </c>
      <c r="G16" s="34">
        <f t="shared" si="2"/>
        <v>20</v>
      </c>
      <c r="H16" s="36">
        <v>0</v>
      </c>
      <c r="I16" s="37">
        <v>20</v>
      </c>
      <c r="J16" s="36"/>
      <c r="K16" s="36"/>
      <c r="L1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6" s="37">
        <f>SUM(racers8[[#This Row],[RMCC - Hill Climb (A)]]+racers8[[#This Row],[Tour de Bowness - Hill Climb (A)]]+racers8[[#This Row],[CABC ITT Provincial Championships (A)]])</f>
        <v>0</v>
      </c>
      <c r="N16" s="38">
        <f>SUM(racers8[[#This Row],[RMCC - Omnium (A)]]+racers8[[#This Row],[Tour de Bowness - Omnium (A)]])</f>
        <v>0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29"/>
    </row>
    <row r="17" spans="1:32" ht="15.75" thickBot="1" x14ac:dyDescent="0.3">
      <c r="A17" s="96"/>
      <c r="B17" s="39" t="s">
        <v>654</v>
      </c>
      <c r="C17" s="39" t="s">
        <v>655</v>
      </c>
      <c r="D17" s="97" t="s">
        <v>39</v>
      </c>
      <c r="E17" s="32">
        <f t="shared" si="0"/>
        <v>0</v>
      </c>
      <c r="F17" s="33">
        <f t="shared" si="1"/>
        <v>17</v>
      </c>
      <c r="G17" s="34">
        <f t="shared" si="2"/>
        <v>0</v>
      </c>
      <c r="H17" s="36">
        <v>17</v>
      </c>
      <c r="I17" s="37">
        <v>0</v>
      </c>
      <c r="J17" s="36"/>
      <c r="K17" s="36"/>
      <c r="L1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7" s="37">
        <f>SUM(racers8[[#This Row],[RMCC - Hill Climb (A)]]+racers8[[#This Row],[Tour de Bowness - Hill Climb (A)]]+racers8[[#This Row],[CABC ITT Provincial Championships (A)]])</f>
        <v>0</v>
      </c>
      <c r="N17" s="38">
        <f>SUM(racers8[[#This Row],[RMCC - Omnium (A)]]+racers8[[#This Row],[Tour de Bowness - Omnium (A)]])</f>
        <v>0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29"/>
    </row>
    <row r="18" spans="1:32" ht="15.75" thickBot="1" x14ac:dyDescent="0.3">
      <c r="A18" s="96"/>
      <c r="B18" s="31" t="s">
        <v>290</v>
      </c>
      <c r="C18" s="31" t="s">
        <v>450</v>
      </c>
      <c r="D18" s="99" t="s">
        <v>39</v>
      </c>
      <c r="E18" s="32">
        <f t="shared" si="0"/>
        <v>0</v>
      </c>
      <c r="F18" s="33">
        <f t="shared" si="1"/>
        <v>32</v>
      </c>
      <c r="G18" s="34">
        <f t="shared" si="2"/>
        <v>0</v>
      </c>
      <c r="H18" s="36">
        <v>32</v>
      </c>
      <c r="I18" s="37">
        <v>0</v>
      </c>
      <c r="J18" s="36"/>
      <c r="K18" s="36"/>
      <c r="L1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8" s="37">
        <f>SUM(racers8[[#This Row],[RMCC - Hill Climb (A)]]+racers8[[#This Row],[Tour de Bowness - Hill Climb (A)]]+racers8[[#This Row],[CABC ITT Provincial Championships (A)]])</f>
        <v>0</v>
      </c>
      <c r="N18" s="38">
        <f>SUM(racers8[[#This Row],[RMCC - Omnium (A)]]+racers8[[#This Row],[Tour de Bowness - Omnium (A)]])</f>
        <v>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29"/>
    </row>
    <row r="19" spans="1:32" ht="15.75" thickBot="1" x14ac:dyDescent="0.3">
      <c r="A19" s="96"/>
      <c r="B19" s="39" t="s">
        <v>317</v>
      </c>
      <c r="C19" s="39" t="s">
        <v>27</v>
      </c>
      <c r="D19" s="97" t="s">
        <v>45</v>
      </c>
      <c r="E19" s="32">
        <f t="shared" si="0"/>
        <v>0</v>
      </c>
      <c r="F19" s="33">
        <f t="shared" si="1"/>
        <v>20</v>
      </c>
      <c r="G19" s="34">
        <f t="shared" si="2"/>
        <v>0</v>
      </c>
      <c r="H19" s="36">
        <v>20</v>
      </c>
      <c r="I19" s="37">
        <v>0</v>
      </c>
      <c r="J19" s="36"/>
      <c r="K19" s="36"/>
      <c r="L1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19" s="37">
        <f>SUM(racers8[[#This Row],[RMCC - Hill Climb (A)]]+racers8[[#This Row],[Tour de Bowness - Hill Climb (A)]]+racers8[[#This Row],[CABC ITT Provincial Championships (A)]])</f>
        <v>0</v>
      </c>
      <c r="N19" s="38">
        <f>SUM(racers8[[#This Row],[RMCC - Omnium (A)]]+racers8[[#This Row],[Tour de Bowness - Omnium (A)]])</f>
        <v>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29"/>
    </row>
    <row r="20" spans="1:32" ht="15.75" thickBot="1" x14ac:dyDescent="0.3">
      <c r="A20" s="96"/>
      <c r="B20" s="39" t="s">
        <v>606</v>
      </c>
      <c r="C20" s="39" t="s">
        <v>607</v>
      </c>
      <c r="D20" s="97" t="s">
        <v>39</v>
      </c>
      <c r="E20" s="32">
        <f t="shared" si="0"/>
        <v>0</v>
      </c>
      <c r="F20" s="33">
        <f t="shared" si="1"/>
        <v>17</v>
      </c>
      <c r="G20" s="34">
        <f t="shared" si="2"/>
        <v>15</v>
      </c>
      <c r="H20" s="36">
        <v>2</v>
      </c>
      <c r="I20" s="37">
        <v>15</v>
      </c>
      <c r="J20" s="36"/>
      <c r="K20" s="36"/>
      <c r="L2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0" s="37">
        <f>SUM(racers8[[#This Row],[RMCC - Hill Climb (A)]]+racers8[[#This Row],[Tour de Bowness - Hill Climb (A)]]+racers8[[#This Row],[CABC ITT Provincial Championships (A)]])</f>
        <v>0</v>
      </c>
      <c r="N20" s="38">
        <f>SUM(racers8[[#This Row],[RMCC - Omnium (A)]]+racers8[[#This Row],[Tour de Bowness - Omnium (A)]])</f>
        <v>0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29"/>
    </row>
    <row r="21" spans="1:32" ht="15.75" thickBot="1" x14ac:dyDescent="0.3">
      <c r="A21" s="96"/>
      <c r="B21" s="39" t="s">
        <v>372</v>
      </c>
      <c r="C21" s="39" t="s">
        <v>622</v>
      </c>
      <c r="D21" s="97" t="s">
        <v>45</v>
      </c>
      <c r="E21" s="32">
        <f t="shared" si="0"/>
        <v>0</v>
      </c>
      <c r="F21" s="33">
        <f t="shared" si="1"/>
        <v>24</v>
      </c>
      <c r="G21" s="34">
        <f t="shared" si="2"/>
        <v>0</v>
      </c>
      <c r="H21" s="36">
        <v>24</v>
      </c>
      <c r="I21" s="37">
        <v>0</v>
      </c>
      <c r="J21" s="36"/>
      <c r="K21" s="36"/>
      <c r="L2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1" s="37">
        <f>SUM(racers8[[#This Row],[RMCC - Hill Climb (A)]]+racers8[[#This Row],[Tour de Bowness - Hill Climb (A)]]+racers8[[#This Row],[CABC ITT Provincial Championships (A)]])</f>
        <v>0</v>
      </c>
      <c r="N21" s="38">
        <f>SUM(racers8[[#This Row],[RMCC - Omnium (A)]]+racers8[[#This Row],[Tour de Bowness - Omnium (A)]])</f>
        <v>0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29"/>
    </row>
    <row r="22" spans="1:32" ht="15.75" thickBot="1" x14ac:dyDescent="0.3">
      <c r="A22" s="96"/>
      <c r="B22" s="31" t="s">
        <v>416</v>
      </c>
      <c r="C22" s="31" t="s">
        <v>661</v>
      </c>
      <c r="D22" s="99" t="s">
        <v>49</v>
      </c>
      <c r="E22" s="32">
        <f t="shared" si="0"/>
        <v>0</v>
      </c>
      <c r="F22" s="33">
        <f t="shared" si="1"/>
        <v>20</v>
      </c>
      <c r="G22" s="34">
        <f t="shared" si="2"/>
        <v>20</v>
      </c>
      <c r="H22" s="36">
        <v>0</v>
      </c>
      <c r="I22" s="37">
        <v>20</v>
      </c>
      <c r="J22" s="36"/>
      <c r="K22" s="36"/>
      <c r="L2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2" s="37">
        <f>SUM(racers8[[#This Row],[RMCC - Hill Climb (A)]]+racers8[[#This Row],[Tour de Bowness - Hill Climb (A)]]+racers8[[#This Row],[CABC ITT Provincial Championships (A)]])</f>
        <v>0</v>
      </c>
      <c r="N22" s="38">
        <f>SUM(racers8[[#This Row],[RMCC - Omnium (A)]]+racers8[[#This Row],[Tour de Bowness - Omnium (A)]])</f>
        <v>0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29"/>
    </row>
    <row r="23" spans="1:32" ht="15.75" thickBot="1" x14ac:dyDescent="0.3">
      <c r="A23" s="96"/>
      <c r="B23" s="31" t="s">
        <v>454</v>
      </c>
      <c r="C23" s="31" t="s">
        <v>455</v>
      </c>
      <c r="D23" s="99" t="s">
        <v>287</v>
      </c>
      <c r="E23" s="32">
        <f t="shared" si="0"/>
        <v>0</v>
      </c>
      <c r="F23" s="44">
        <f t="shared" si="1"/>
        <v>22</v>
      </c>
      <c r="G23" s="34">
        <f t="shared" si="2"/>
        <v>4</v>
      </c>
      <c r="H23" s="36">
        <v>18</v>
      </c>
      <c r="I23" s="37">
        <v>4</v>
      </c>
      <c r="J23" s="36"/>
      <c r="K23" s="36"/>
      <c r="L2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3" s="37">
        <f>SUM(racers8[[#This Row],[RMCC - Hill Climb (A)]]+racers8[[#This Row],[Tour de Bowness - Hill Climb (A)]]+racers8[[#This Row],[CABC ITT Provincial Championships (A)]])</f>
        <v>0</v>
      </c>
      <c r="N23" s="38">
        <f>SUM(racers8[[#This Row],[RMCC - Omnium (A)]]+racers8[[#This Row],[Tour de Bowness - Omnium (A)]])</f>
        <v>0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29"/>
    </row>
    <row r="24" spans="1:32" ht="15.75" thickBot="1" x14ac:dyDescent="0.3">
      <c r="A24" s="96"/>
      <c r="B24" s="39" t="s">
        <v>439</v>
      </c>
      <c r="C24" s="39" t="s">
        <v>149</v>
      </c>
      <c r="D24" s="97" t="s">
        <v>14</v>
      </c>
      <c r="E24" s="32">
        <f t="shared" si="0"/>
        <v>0</v>
      </c>
      <c r="F24" s="33">
        <f t="shared" si="1"/>
        <v>20</v>
      </c>
      <c r="G24" s="34">
        <f t="shared" si="2"/>
        <v>12</v>
      </c>
      <c r="H24" s="36">
        <v>8</v>
      </c>
      <c r="I24" s="37">
        <v>12</v>
      </c>
      <c r="J24" s="36"/>
      <c r="K24" s="36"/>
      <c r="L2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4" s="37">
        <f>SUM(racers8[[#This Row],[RMCC - Hill Climb (A)]]+racers8[[#This Row],[Tour de Bowness - Hill Climb (A)]]+racers8[[#This Row],[CABC ITT Provincial Championships (A)]])</f>
        <v>0</v>
      </c>
      <c r="N24" s="38">
        <f>SUM(racers8[[#This Row],[RMCC - Omnium (A)]]+racers8[[#This Row],[Tour de Bowness - Omnium (A)]])</f>
        <v>0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29"/>
    </row>
    <row r="25" spans="1:32" ht="15.75" thickBot="1" x14ac:dyDescent="0.3">
      <c r="A25" s="96"/>
      <c r="B25" s="39" t="s">
        <v>635</v>
      </c>
      <c r="C25" s="39" t="s">
        <v>636</v>
      </c>
      <c r="D25" s="97" t="s">
        <v>31</v>
      </c>
      <c r="E25" s="32">
        <f t="shared" si="0"/>
        <v>0</v>
      </c>
      <c r="F25" s="33">
        <f t="shared" si="1"/>
        <v>20</v>
      </c>
      <c r="G25" s="34">
        <f t="shared" si="2"/>
        <v>20</v>
      </c>
      <c r="H25" s="36">
        <v>0</v>
      </c>
      <c r="I25" s="37">
        <v>20</v>
      </c>
      <c r="J25" s="36"/>
      <c r="K25" s="36"/>
      <c r="L2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5" s="37">
        <f>SUM(racers8[[#This Row],[RMCC - Hill Climb (A)]]+racers8[[#This Row],[Tour de Bowness - Hill Climb (A)]]+racers8[[#This Row],[CABC ITT Provincial Championships (A)]])</f>
        <v>0</v>
      </c>
      <c r="N25" s="38">
        <f>SUM(racers8[[#This Row],[RMCC - Omnium (A)]]+racers8[[#This Row],[Tour de Bowness - Omnium (A)]])</f>
        <v>0</v>
      </c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29"/>
    </row>
    <row r="26" spans="1:32" ht="15.75" thickBot="1" x14ac:dyDescent="0.3">
      <c r="A26" s="96"/>
      <c r="B26" s="39" t="s">
        <v>730</v>
      </c>
      <c r="C26" s="39" t="s">
        <v>689</v>
      </c>
      <c r="D26" s="97" t="s">
        <v>255</v>
      </c>
      <c r="E26" s="32">
        <f t="shared" si="0"/>
        <v>0</v>
      </c>
      <c r="F26" s="33">
        <f t="shared" si="1"/>
        <v>19</v>
      </c>
      <c r="G26" s="34">
        <f t="shared" si="2"/>
        <v>0</v>
      </c>
      <c r="H26" s="36">
        <v>19</v>
      </c>
      <c r="I26" s="37">
        <v>0</v>
      </c>
      <c r="J26" s="36"/>
      <c r="K26" s="36"/>
      <c r="L2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6" s="37">
        <f>SUM(racers8[[#This Row],[RMCC - Hill Climb (A)]]+racers8[[#This Row],[Tour de Bowness - Hill Climb (A)]]+racers8[[#This Row],[CABC ITT Provincial Championships (A)]])</f>
        <v>0</v>
      </c>
      <c r="N26" s="38">
        <f>SUM(racers8[[#This Row],[RMCC - Omnium (A)]]+racers8[[#This Row],[Tour de Bowness - Omnium (A)]])</f>
        <v>0</v>
      </c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29"/>
    </row>
    <row r="27" spans="1:32" ht="15.75" thickBot="1" x14ac:dyDescent="0.3">
      <c r="A27" s="96"/>
      <c r="B27" s="31" t="s">
        <v>564</v>
      </c>
      <c r="C27" s="31" t="s">
        <v>523</v>
      </c>
      <c r="D27" s="99" t="s">
        <v>255</v>
      </c>
      <c r="E27" s="32">
        <f t="shared" si="0"/>
        <v>0</v>
      </c>
      <c r="F27" s="33">
        <f t="shared" si="1"/>
        <v>18</v>
      </c>
      <c r="G27" s="34">
        <f t="shared" si="2"/>
        <v>0</v>
      </c>
      <c r="H27" s="36">
        <v>18</v>
      </c>
      <c r="I27" s="37">
        <v>0</v>
      </c>
      <c r="J27" s="36"/>
      <c r="K27" s="36"/>
      <c r="L2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7" s="37">
        <f>SUM(racers8[[#This Row],[RMCC - Hill Climb (A)]]+racers8[[#This Row],[Tour de Bowness - Hill Climb (A)]]+racers8[[#This Row],[CABC ITT Provincial Championships (A)]])</f>
        <v>0</v>
      </c>
      <c r="N27" s="38">
        <f>SUM(racers8[[#This Row],[RMCC - Omnium (A)]]+racers8[[#This Row],[Tour de Bowness - Omnium (A)]])</f>
        <v>0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29"/>
    </row>
    <row r="28" spans="1:32" ht="15.75" thickBot="1" x14ac:dyDescent="0.3">
      <c r="A28" s="100"/>
      <c r="B28" s="31" t="s">
        <v>138</v>
      </c>
      <c r="C28" s="31" t="s">
        <v>139</v>
      </c>
      <c r="D28" s="99" t="s">
        <v>10</v>
      </c>
      <c r="E28" s="32">
        <f t="shared" si="0"/>
        <v>0</v>
      </c>
      <c r="F28" s="33">
        <f t="shared" si="1"/>
        <v>17</v>
      </c>
      <c r="G28" s="34">
        <f t="shared" si="2"/>
        <v>15</v>
      </c>
      <c r="H28" s="36">
        <v>2</v>
      </c>
      <c r="I28" s="37">
        <v>15</v>
      </c>
      <c r="J28" s="36"/>
      <c r="K28" s="36"/>
      <c r="L2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8" s="37">
        <f>SUM(racers8[[#This Row],[RMCC - Hill Climb (A)]]+racers8[[#This Row],[Tour de Bowness - Hill Climb (A)]]+racers8[[#This Row],[CABC ITT Provincial Championships (A)]])</f>
        <v>0</v>
      </c>
      <c r="N28" s="38">
        <f>SUM(racers8[[#This Row],[RMCC - Omnium (A)]]+racers8[[#This Row],[Tour de Bowness - Omnium (A)]])</f>
        <v>0</v>
      </c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29"/>
    </row>
    <row r="29" spans="1:32" ht="15.75" thickBot="1" x14ac:dyDescent="0.3">
      <c r="A29" s="96"/>
      <c r="B29" s="39" t="s">
        <v>221</v>
      </c>
      <c r="C29" s="39" t="s">
        <v>123</v>
      </c>
      <c r="D29" s="97" t="s">
        <v>14</v>
      </c>
      <c r="E29" s="32">
        <f t="shared" si="0"/>
        <v>0</v>
      </c>
      <c r="F29" s="33">
        <f t="shared" si="1"/>
        <v>17</v>
      </c>
      <c r="G29" s="34">
        <f t="shared" si="2"/>
        <v>1</v>
      </c>
      <c r="H29" s="36">
        <v>16</v>
      </c>
      <c r="I29" s="37">
        <v>1</v>
      </c>
      <c r="J29" s="36"/>
      <c r="K29" s="36"/>
      <c r="L2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29" s="37">
        <f>SUM(racers8[[#This Row],[RMCC - Hill Climb (A)]]+racers8[[#This Row],[Tour de Bowness - Hill Climb (A)]]+racers8[[#This Row],[CABC ITT Provincial Championships (A)]])</f>
        <v>0</v>
      </c>
      <c r="N29" s="38">
        <f>SUM(racers8[[#This Row],[RMCC - Omnium (A)]]+racers8[[#This Row],[Tour de Bowness - Omnium (A)]])</f>
        <v>0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29"/>
    </row>
    <row r="30" spans="1:32" ht="15.75" thickBot="1" x14ac:dyDescent="0.3">
      <c r="A30" s="96"/>
      <c r="B30" s="31" t="s">
        <v>358</v>
      </c>
      <c r="C30" s="31" t="s">
        <v>562</v>
      </c>
      <c r="D30" s="99" t="s">
        <v>16</v>
      </c>
      <c r="E30" s="32">
        <f t="shared" si="0"/>
        <v>0</v>
      </c>
      <c r="F30" s="33">
        <f t="shared" si="1"/>
        <v>16</v>
      </c>
      <c r="G30" s="34">
        <f t="shared" si="2"/>
        <v>16</v>
      </c>
      <c r="H30" s="36">
        <v>0</v>
      </c>
      <c r="I30" s="37">
        <v>16</v>
      </c>
      <c r="J30" s="36"/>
      <c r="K30" s="36"/>
      <c r="L3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0" s="37">
        <f>SUM(racers8[[#This Row],[RMCC - Hill Climb (A)]]+racers8[[#This Row],[Tour de Bowness - Hill Climb (A)]]+racers8[[#This Row],[CABC ITT Provincial Championships (A)]])</f>
        <v>0</v>
      </c>
      <c r="N30" s="38">
        <f>SUM(racers8[[#This Row],[RMCC - Omnium (A)]]+racers8[[#This Row],[Tour de Bowness - Omnium (A)]])</f>
        <v>0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29"/>
    </row>
    <row r="31" spans="1:32" ht="15.75" thickBot="1" x14ac:dyDescent="0.3">
      <c r="A31" s="96"/>
      <c r="B31" s="31" t="s">
        <v>327</v>
      </c>
      <c r="C31" s="31" t="s">
        <v>111</v>
      </c>
      <c r="D31" s="99" t="s">
        <v>13</v>
      </c>
      <c r="E31" s="32">
        <f t="shared" si="0"/>
        <v>0</v>
      </c>
      <c r="F31" s="33">
        <f t="shared" si="1"/>
        <v>15</v>
      </c>
      <c r="G31" s="34">
        <f t="shared" si="2"/>
        <v>15</v>
      </c>
      <c r="H31" s="36">
        <v>0</v>
      </c>
      <c r="I31" s="37">
        <v>15</v>
      </c>
      <c r="J31" s="36"/>
      <c r="K31" s="36"/>
      <c r="L3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1" s="37">
        <f>SUM(racers8[[#This Row],[RMCC - Hill Climb (A)]]+racers8[[#This Row],[Tour de Bowness - Hill Climb (A)]]+racers8[[#This Row],[CABC ITT Provincial Championships (A)]])</f>
        <v>0</v>
      </c>
      <c r="N31" s="38">
        <f>SUM(racers8[[#This Row],[RMCC - Omnium (A)]]+racers8[[#This Row],[Tour de Bowness - Omnium (A)]])</f>
        <v>0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29"/>
    </row>
    <row r="32" spans="1:32" ht="15.75" thickBot="1" x14ac:dyDescent="0.3">
      <c r="A32" s="96"/>
      <c r="B32" s="31" t="s">
        <v>476</v>
      </c>
      <c r="C32" s="31" t="s">
        <v>477</v>
      </c>
      <c r="D32" s="99" t="s">
        <v>448</v>
      </c>
      <c r="E32" s="32">
        <f t="shared" si="0"/>
        <v>0</v>
      </c>
      <c r="F32" s="44">
        <f t="shared" si="1"/>
        <v>8</v>
      </c>
      <c r="G32" s="34">
        <f t="shared" si="2"/>
        <v>0</v>
      </c>
      <c r="H32" s="36">
        <v>8</v>
      </c>
      <c r="I32" s="37">
        <v>0</v>
      </c>
      <c r="J32" s="36"/>
      <c r="K32" s="36"/>
      <c r="L32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2" s="37">
        <f>SUM(racers8[[#This Row],[RMCC - Hill Climb (A)]]+racers8[[#This Row],[Tour de Bowness - Hill Climb (A)]]+racers8[[#This Row],[CABC ITT Provincial Championships (A)]])</f>
        <v>0</v>
      </c>
      <c r="N32" s="38">
        <f>SUM(racers8[[#This Row],[RMCC - Omnium (A)]]+racers8[[#This Row],[Tour de Bowness - Omnium (A)]])</f>
        <v>0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29"/>
    </row>
    <row r="33" spans="1:32" ht="15.75" thickBot="1" x14ac:dyDescent="0.3">
      <c r="A33" s="96"/>
      <c r="B33" s="39" t="s">
        <v>428</v>
      </c>
      <c r="C33" s="39" t="s">
        <v>498</v>
      </c>
      <c r="D33" s="97" t="s">
        <v>49</v>
      </c>
      <c r="E33" s="32">
        <f t="shared" si="0"/>
        <v>0</v>
      </c>
      <c r="F33" s="33">
        <f t="shared" si="1"/>
        <v>14</v>
      </c>
      <c r="G33" s="34">
        <f t="shared" si="2"/>
        <v>0</v>
      </c>
      <c r="H33" s="36">
        <v>14</v>
      </c>
      <c r="I33" s="37">
        <v>0</v>
      </c>
      <c r="J33" s="36"/>
      <c r="K33" s="36"/>
      <c r="L33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3" s="37">
        <f>SUM(racers8[[#This Row],[RMCC - Hill Climb (A)]]+racers8[[#This Row],[Tour de Bowness - Hill Climb (A)]]+racers8[[#This Row],[CABC ITT Provincial Championships (A)]])</f>
        <v>0</v>
      </c>
      <c r="N33" s="38">
        <f>SUM(racers8[[#This Row],[RMCC - Omnium (A)]]+racers8[[#This Row],[Tour de Bowness - Omnium (A)]])</f>
        <v>0</v>
      </c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29"/>
    </row>
    <row r="34" spans="1:32" ht="15.75" thickBot="1" x14ac:dyDescent="0.3">
      <c r="A34" s="96"/>
      <c r="B34" s="39" t="s">
        <v>719</v>
      </c>
      <c r="C34" s="39" t="s">
        <v>145</v>
      </c>
      <c r="D34" s="97" t="s">
        <v>233</v>
      </c>
      <c r="E34" s="32">
        <f t="shared" ref="E34:E65" si="3">SUM(L34,M34,N34)</f>
        <v>0</v>
      </c>
      <c r="F34" s="33">
        <f t="shared" ref="F34:F65" si="4">SUM(G34,H34,J34,L34)</f>
        <v>14</v>
      </c>
      <c r="G34" s="34">
        <f t="shared" ref="G34:G65" si="5">+IF(SUM(I34,K34,M34)&gt;20,20,SUM(I34,K34,M34))</f>
        <v>0</v>
      </c>
      <c r="H34" s="36">
        <v>14</v>
      </c>
      <c r="I34" s="37">
        <v>0</v>
      </c>
      <c r="J34" s="36"/>
      <c r="K34" s="36"/>
      <c r="L3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4" s="37">
        <f>SUM(racers8[[#This Row],[RMCC - Hill Climb (A)]]+racers8[[#This Row],[Tour de Bowness - Hill Climb (A)]]+racers8[[#This Row],[CABC ITT Provincial Championships (A)]])</f>
        <v>0</v>
      </c>
      <c r="N34" s="38">
        <f>SUM(racers8[[#This Row],[RMCC - Omnium (A)]]+racers8[[#This Row],[Tour de Bowness - Omnium (A)]])</f>
        <v>0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29"/>
    </row>
    <row r="35" spans="1:32" ht="15.75" thickBot="1" x14ac:dyDescent="0.3">
      <c r="A35" s="96"/>
      <c r="B35" s="39" t="s">
        <v>510</v>
      </c>
      <c r="C35" s="39" t="s">
        <v>511</v>
      </c>
      <c r="D35" s="97" t="s">
        <v>28</v>
      </c>
      <c r="E35" s="32">
        <f t="shared" si="3"/>
        <v>0</v>
      </c>
      <c r="F35" s="33">
        <f t="shared" si="4"/>
        <v>14</v>
      </c>
      <c r="G35" s="34">
        <f t="shared" si="5"/>
        <v>4</v>
      </c>
      <c r="H35" s="36">
        <v>10</v>
      </c>
      <c r="I35" s="37">
        <v>4</v>
      </c>
      <c r="J35" s="36"/>
      <c r="K35" s="36"/>
      <c r="L3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5" s="37">
        <f>SUM(racers8[[#This Row],[RMCC - Hill Climb (A)]]+racers8[[#This Row],[Tour de Bowness - Hill Climb (A)]]+racers8[[#This Row],[CABC ITT Provincial Championships (A)]])</f>
        <v>0</v>
      </c>
      <c r="N35" s="38">
        <f>SUM(racers8[[#This Row],[RMCC - Omnium (A)]]+racers8[[#This Row],[Tour de Bowness - Omnium (A)]])</f>
        <v>0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29"/>
    </row>
    <row r="36" spans="1:32" ht="15.75" thickBot="1" x14ac:dyDescent="0.3">
      <c r="A36" s="96"/>
      <c r="B36" s="39" t="s">
        <v>322</v>
      </c>
      <c r="C36" s="39" t="s">
        <v>321</v>
      </c>
      <c r="D36" s="97" t="s">
        <v>39</v>
      </c>
      <c r="E36" s="32">
        <f t="shared" si="3"/>
        <v>0</v>
      </c>
      <c r="F36" s="33">
        <f t="shared" si="4"/>
        <v>12</v>
      </c>
      <c r="G36" s="34">
        <f t="shared" si="5"/>
        <v>12</v>
      </c>
      <c r="H36" s="36">
        <v>0</v>
      </c>
      <c r="I36" s="37">
        <v>12</v>
      </c>
      <c r="J36" s="36"/>
      <c r="K36" s="36"/>
      <c r="L36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6" s="37">
        <f>SUM(racers8[[#This Row],[RMCC - Hill Climb (A)]]+racers8[[#This Row],[Tour de Bowness - Hill Climb (A)]]+racers8[[#This Row],[CABC ITT Provincial Championships (A)]])</f>
        <v>0</v>
      </c>
      <c r="N36" s="38">
        <f>SUM(racers8[[#This Row],[RMCC - Omnium (A)]]+racers8[[#This Row],[Tour de Bowness - Omnium (A)]])</f>
        <v>0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29"/>
    </row>
    <row r="37" spans="1:32" ht="15.75" thickBot="1" x14ac:dyDescent="0.3">
      <c r="A37" s="96"/>
      <c r="B37" s="31" t="s">
        <v>119</v>
      </c>
      <c r="C37" s="31" t="s">
        <v>386</v>
      </c>
      <c r="D37" s="99" t="s">
        <v>39</v>
      </c>
      <c r="E37" s="32">
        <f t="shared" si="3"/>
        <v>0</v>
      </c>
      <c r="F37" s="33">
        <f t="shared" si="4"/>
        <v>13</v>
      </c>
      <c r="G37" s="34">
        <f t="shared" si="5"/>
        <v>8</v>
      </c>
      <c r="H37" s="36">
        <v>5</v>
      </c>
      <c r="I37" s="37">
        <v>8</v>
      </c>
      <c r="J37" s="36"/>
      <c r="K37" s="36"/>
      <c r="L37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7" s="37">
        <f>SUM(racers8[[#This Row],[RMCC - Hill Climb (A)]]+racers8[[#This Row],[Tour de Bowness - Hill Climb (A)]]+racers8[[#This Row],[CABC ITT Provincial Championships (A)]])</f>
        <v>0</v>
      </c>
      <c r="N37" s="38">
        <f>SUM(racers8[[#This Row],[RMCC - Omnium (A)]]+racers8[[#This Row],[Tour de Bowness - Omnium (A)]])</f>
        <v>0</v>
      </c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29"/>
    </row>
    <row r="38" spans="1:32" ht="15.75" thickBot="1" x14ac:dyDescent="0.3">
      <c r="A38" s="96"/>
      <c r="B38" s="31" t="s">
        <v>363</v>
      </c>
      <c r="C38" s="31" t="s">
        <v>364</v>
      </c>
      <c r="D38" s="99" t="s">
        <v>54</v>
      </c>
      <c r="E38" s="32">
        <f t="shared" si="3"/>
        <v>0</v>
      </c>
      <c r="F38" s="33">
        <f t="shared" si="4"/>
        <v>12</v>
      </c>
      <c r="G38" s="34">
        <f t="shared" si="5"/>
        <v>12</v>
      </c>
      <c r="H38" s="36">
        <v>0</v>
      </c>
      <c r="I38" s="37">
        <v>12</v>
      </c>
      <c r="J38" s="36"/>
      <c r="K38" s="36"/>
      <c r="L38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8" s="37">
        <f>SUM(racers8[[#This Row],[RMCC - Hill Climb (A)]]+racers8[[#This Row],[Tour de Bowness - Hill Climb (A)]]+racers8[[#This Row],[CABC ITT Provincial Championships (A)]])</f>
        <v>0</v>
      </c>
      <c r="N38" s="38">
        <f>SUM(racers8[[#This Row],[RMCC - Omnium (A)]]+racers8[[#This Row],[Tour de Bowness - Omnium (A)]])</f>
        <v>0</v>
      </c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29"/>
    </row>
    <row r="39" spans="1:32" ht="15.75" thickBot="1" x14ac:dyDescent="0.3">
      <c r="A39" s="96"/>
      <c r="B39" s="39" t="s">
        <v>702</v>
      </c>
      <c r="C39" s="39" t="s">
        <v>703</v>
      </c>
      <c r="D39" s="97" t="s">
        <v>16</v>
      </c>
      <c r="E39" s="32">
        <f t="shared" si="3"/>
        <v>0</v>
      </c>
      <c r="F39" s="33">
        <f t="shared" si="4"/>
        <v>12</v>
      </c>
      <c r="G39" s="34">
        <f t="shared" si="5"/>
        <v>12</v>
      </c>
      <c r="H39" s="36">
        <v>0</v>
      </c>
      <c r="I39" s="37">
        <v>12</v>
      </c>
      <c r="J39" s="36"/>
      <c r="K39" s="36"/>
      <c r="L3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39" s="37">
        <f>SUM(racers8[[#This Row],[RMCC - Hill Climb (A)]]+racers8[[#This Row],[Tour de Bowness - Hill Climb (A)]]+racers8[[#This Row],[CABC ITT Provincial Championships (A)]])</f>
        <v>0</v>
      </c>
      <c r="N39" s="38">
        <f>SUM(racers8[[#This Row],[RMCC - Omnium (A)]]+racers8[[#This Row],[Tour de Bowness - Omnium (A)]])</f>
        <v>0</v>
      </c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29"/>
    </row>
    <row r="40" spans="1:32" ht="15.75" thickBot="1" x14ac:dyDescent="0.3">
      <c r="A40" s="96"/>
      <c r="B40" s="46" t="s">
        <v>359</v>
      </c>
      <c r="C40" s="39" t="s">
        <v>360</v>
      </c>
      <c r="D40" s="97" t="s">
        <v>10</v>
      </c>
      <c r="E40" s="32">
        <f t="shared" si="3"/>
        <v>0</v>
      </c>
      <c r="F40" s="44">
        <f t="shared" si="4"/>
        <v>10</v>
      </c>
      <c r="G40" s="34">
        <f t="shared" si="5"/>
        <v>10</v>
      </c>
      <c r="H40" s="36">
        <v>0</v>
      </c>
      <c r="I40" s="37">
        <v>10</v>
      </c>
      <c r="J40" s="36"/>
      <c r="K40" s="36"/>
      <c r="L4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0" s="37">
        <f>SUM(racers8[[#This Row],[RMCC - Hill Climb (A)]]+racers8[[#This Row],[Tour de Bowness - Hill Climb (A)]]+racers8[[#This Row],[CABC ITT Provincial Championships (A)]])</f>
        <v>0</v>
      </c>
      <c r="N40" s="38">
        <f>SUM(racers8[[#This Row],[RMCC - Omnium (A)]]+racers8[[#This Row],[Tour de Bowness - Omnium (A)]])</f>
        <v>0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29"/>
    </row>
    <row r="41" spans="1:32" ht="15.75" thickBot="1" x14ac:dyDescent="0.3">
      <c r="A41" s="96"/>
      <c r="B41" s="31" t="s">
        <v>384</v>
      </c>
      <c r="C41" s="31" t="s">
        <v>385</v>
      </c>
      <c r="D41" s="99" t="s">
        <v>10</v>
      </c>
      <c r="E41" s="32">
        <f t="shared" si="3"/>
        <v>0</v>
      </c>
      <c r="F41" s="33">
        <f t="shared" si="4"/>
        <v>6</v>
      </c>
      <c r="G41" s="34">
        <f t="shared" si="5"/>
        <v>0</v>
      </c>
      <c r="H41" s="36">
        <v>6</v>
      </c>
      <c r="I41" s="37">
        <v>0</v>
      </c>
      <c r="J41" s="36"/>
      <c r="K41" s="36"/>
      <c r="L41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1" s="37">
        <f>SUM(racers8[[#This Row],[RMCC - Hill Climb (A)]]+racers8[[#This Row],[Tour de Bowness - Hill Climb (A)]]+racers8[[#This Row],[CABC ITT Provincial Championships (A)]])</f>
        <v>0</v>
      </c>
      <c r="N41" s="38">
        <f>SUM(racers8[[#This Row],[RMCC - Omnium (A)]]+racers8[[#This Row],[Tour de Bowness - Omnium (A)]])</f>
        <v>0</v>
      </c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29"/>
    </row>
    <row r="42" spans="1:32" ht="15.75" thickBot="1" x14ac:dyDescent="0.3">
      <c r="A42" s="119"/>
      <c r="B42" s="49" t="s">
        <v>264</v>
      </c>
      <c r="C42" s="49" t="s">
        <v>70</v>
      </c>
      <c r="D42" s="126" t="s">
        <v>14</v>
      </c>
      <c r="E42" s="50">
        <f t="shared" si="3"/>
        <v>0</v>
      </c>
      <c r="F42" s="51">
        <f t="shared" si="4"/>
        <v>10</v>
      </c>
      <c r="G42" s="52">
        <f t="shared" si="5"/>
        <v>0</v>
      </c>
      <c r="H42" s="55">
        <v>10</v>
      </c>
      <c r="I42" s="73">
        <v>0</v>
      </c>
      <c r="J42" s="55"/>
      <c r="K42" s="55"/>
      <c r="L42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2" s="73">
        <f>SUM(racers8[[#This Row],[RMCC - Hill Climb (A)]]+racers8[[#This Row],[Tour de Bowness - Hill Climb (A)]]+racers8[[#This Row],[CABC ITT Provincial Championships (A)]])</f>
        <v>0</v>
      </c>
      <c r="N42" s="74">
        <f>SUM(racers8[[#This Row],[RMCC - Omnium (A)]]+racers8[[#This Row],[Tour de Bowness - Omnium (A)]])</f>
        <v>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29"/>
    </row>
    <row r="43" spans="1:32" ht="15.75" thickBot="1" x14ac:dyDescent="0.3">
      <c r="A43" s="119"/>
      <c r="B43" s="56" t="s">
        <v>621</v>
      </c>
      <c r="C43" s="56" t="s">
        <v>620</v>
      </c>
      <c r="D43" s="121" t="s">
        <v>14</v>
      </c>
      <c r="E43" s="50">
        <f t="shared" si="3"/>
        <v>0</v>
      </c>
      <c r="F43" s="51">
        <f t="shared" si="4"/>
        <v>10</v>
      </c>
      <c r="G43" s="52">
        <f t="shared" si="5"/>
        <v>0</v>
      </c>
      <c r="H43" s="55">
        <v>10</v>
      </c>
      <c r="I43" s="73">
        <v>0</v>
      </c>
      <c r="J43" s="55"/>
      <c r="K43" s="55"/>
      <c r="L43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3" s="73">
        <f>SUM(racers8[[#This Row],[RMCC - Hill Climb (A)]]+racers8[[#This Row],[Tour de Bowness - Hill Climb (A)]]+racers8[[#This Row],[CABC ITT Provincial Championships (A)]])</f>
        <v>0</v>
      </c>
      <c r="N43" s="74">
        <f>SUM(racers8[[#This Row],[RMCC - Omnium (A)]]+racers8[[#This Row],[Tour de Bowness - Omnium (A)]])</f>
        <v>0</v>
      </c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29"/>
    </row>
    <row r="44" spans="1:32" ht="15.75" thickBot="1" x14ac:dyDescent="0.3">
      <c r="A44" s="119"/>
      <c r="B44" s="56" t="s">
        <v>704</v>
      </c>
      <c r="C44" s="56" t="s">
        <v>573</v>
      </c>
      <c r="D44" s="121" t="s">
        <v>287</v>
      </c>
      <c r="E44" s="50">
        <f t="shared" si="3"/>
        <v>0</v>
      </c>
      <c r="F44" s="51">
        <f t="shared" si="4"/>
        <v>10</v>
      </c>
      <c r="G44" s="52">
        <f t="shared" si="5"/>
        <v>8</v>
      </c>
      <c r="H44" s="55">
        <v>2</v>
      </c>
      <c r="I44" s="73">
        <v>8</v>
      </c>
      <c r="J44" s="55"/>
      <c r="K44" s="55"/>
      <c r="L44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4" s="73">
        <f>SUM(racers8[[#This Row],[RMCC - Hill Climb (A)]]+racers8[[#This Row],[Tour de Bowness - Hill Climb (A)]]+racers8[[#This Row],[CABC ITT Provincial Championships (A)]])</f>
        <v>0</v>
      </c>
      <c r="N44" s="74">
        <f>SUM(racers8[[#This Row],[RMCC - Omnium (A)]]+racers8[[#This Row],[Tour de Bowness - Omnium (A)]])</f>
        <v>0</v>
      </c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29"/>
    </row>
    <row r="45" spans="1:32" ht="15.75" thickBot="1" x14ac:dyDescent="0.3">
      <c r="A45" s="119"/>
      <c r="B45" s="56" t="s">
        <v>217</v>
      </c>
      <c r="C45" s="56" t="s">
        <v>218</v>
      </c>
      <c r="D45" s="121" t="s">
        <v>16</v>
      </c>
      <c r="E45" s="50">
        <f t="shared" si="3"/>
        <v>0</v>
      </c>
      <c r="F45" s="51">
        <f t="shared" si="4"/>
        <v>10</v>
      </c>
      <c r="G45" s="52">
        <f t="shared" si="5"/>
        <v>0</v>
      </c>
      <c r="H45" s="55">
        <v>10</v>
      </c>
      <c r="I45" s="73">
        <v>0</v>
      </c>
      <c r="J45" s="55"/>
      <c r="K45" s="55"/>
      <c r="L45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5" s="73">
        <f>SUM(racers8[[#This Row],[RMCC - Hill Climb (A)]]+racers8[[#This Row],[Tour de Bowness - Hill Climb (A)]]+racers8[[#This Row],[CABC ITT Provincial Championships (A)]])</f>
        <v>0</v>
      </c>
      <c r="N45" s="74">
        <f>SUM(racers8[[#This Row],[RMCC - Omnium (A)]]+racers8[[#This Row],[Tour de Bowness - Omnium (A)]])</f>
        <v>0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29"/>
    </row>
    <row r="46" spans="1:32" ht="15.75" thickBot="1" x14ac:dyDescent="0.3">
      <c r="A46" s="119"/>
      <c r="B46" s="56" t="s">
        <v>522</v>
      </c>
      <c r="C46" s="56" t="s">
        <v>761</v>
      </c>
      <c r="D46" s="121" t="s">
        <v>41</v>
      </c>
      <c r="E46" s="50">
        <f t="shared" si="3"/>
        <v>0</v>
      </c>
      <c r="F46" s="51">
        <f t="shared" si="4"/>
        <v>10</v>
      </c>
      <c r="G46" s="52">
        <f t="shared" si="5"/>
        <v>10</v>
      </c>
      <c r="H46" s="55">
        <v>0</v>
      </c>
      <c r="I46" s="73">
        <v>10</v>
      </c>
      <c r="J46" s="55"/>
      <c r="K46" s="55"/>
      <c r="L46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6" s="73">
        <f>SUM(racers8[[#This Row],[RMCC - Hill Climb (A)]]+racers8[[#This Row],[Tour de Bowness - Hill Climb (A)]]+racers8[[#This Row],[CABC ITT Provincial Championships (A)]])</f>
        <v>0</v>
      </c>
      <c r="N46" s="74">
        <f>SUM(racers8[[#This Row],[RMCC - Omnium (A)]]+racers8[[#This Row],[Tour de Bowness - Omnium (A)]])</f>
        <v>0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29"/>
    </row>
    <row r="47" spans="1:32" ht="15.75" thickBot="1" x14ac:dyDescent="0.3">
      <c r="A47" s="119"/>
      <c r="B47" s="56" t="s">
        <v>601</v>
      </c>
      <c r="C47" s="56" t="s">
        <v>492</v>
      </c>
      <c r="D47" s="121" t="s">
        <v>39</v>
      </c>
      <c r="E47" s="50">
        <f t="shared" si="3"/>
        <v>0</v>
      </c>
      <c r="F47" s="51">
        <f t="shared" si="4"/>
        <v>8</v>
      </c>
      <c r="G47" s="52">
        <f t="shared" si="5"/>
        <v>0</v>
      </c>
      <c r="H47" s="55">
        <v>8</v>
      </c>
      <c r="I47" s="73">
        <v>0</v>
      </c>
      <c r="J47" s="55"/>
      <c r="K47" s="55"/>
      <c r="L47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7" s="73">
        <f>SUM(racers8[[#This Row],[RMCC - Hill Climb (A)]]+racers8[[#This Row],[Tour de Bowness - Hill Climb (A)]]+racers8[[#This Row],[CABC ITT Provincial Championships (A)]])</f>
        <v>0</v>
      </c>
      <c r="N47" s="74">
        <f>SUM(racers8[[#This Row],[RMCC - Omnium (A)]]+racers8[[#This Row],[Tour de Bowness - Omnium (A)]])</f>
        <v>0</v>
      </c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29"/>
    </row>
    <row r="48" spans="1:32" ht="15.75" thickBot="1" x14ac:dyDescent="0.3">
      <c r="A48" s="119"/>
      <c r="B48" s="56" t="s">
        <v>266</v>
      </c>
      <c r="C48" s="56" t="s">
        <v>267</v>
      </c>
      <c r="D48" s="121" t="s">
        <v>174</v>
      </c>
      <c r="E48" s="50">
        <f t="shared" si="3"/>
        <v>0</v>
      </c>
      <c r="F48" s="51">
        <f t="shared" si="4"/>
        <v>8</v>
      </c>
      <c r="G48" s="52">
        <f t="shared" si="5"/>
        <v>8</v>
      </c>
      <c r="H48" s="55">
        <v>0</v>
      </c>
      <c r="I48" s="73">
        <v>8</v>
      </c>
      <c r="J48" s="55"/>
      <c r="K48" s="55"/>
      <c r="L48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8" s="73">
        <f>SUM(racers8[[#This Row],[RMCC - Hill Climb (A)]]+racers8[[#This Row],[Tour de Bowness - Hill Climb (A)]]+racers8[[#This Row],[CABC ITT Provincial Championships (A)]])</f>
        <v>0</v>
      </c>
      <c r="N48" s="74">
        <f>SUM(racers8[[#This Row],[RMCC - Omnium (A)]]+racers8[[#This Row],[Tour de Bowness - Omnium (A)]])</f>
        <v>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29"/>
    </row>
    <row r="49" spans="1:32" ht="15.75" thickBot="1" x14ac:dyDescent="0.3">
      <c r="A49" s="125"/>
      <c r="B49" s="49" t="s">
        <v>134</v>
      </c>
      <c r="C49" s="49" t="s">
        <v>38</v>
      </c>
      <c r="D49" s="126" t="s">
        <v>287</v>
      </c>
      <c r="E49" s="50">
        <f t="shared" si="3"/>
        <v>0</v>
      </c>
      <c r="F49" s="51">
        <f t="shared" si="4"/>
        <v>8</v>
      </c>
      <c r="G49" s="52">
        <f t="shared" si="5"/>
        <v>2</v>
      </c>
      <c r="H49" s="55">
        <v>6</v>
      </c>
      <c r="I49" s="73">
        <v>2</v>
      </c>
      <c r="J49" s="55"/>
      <c r="K49" s="55"/>
      <c r="L49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49" s="73">
        <f>SUM(racers8[[#This Row],[RMCC - Hill Climb (A)]]+racers8[[#This Row],[Tour de Bowness - Hill Climb (A)]]+racers8[[#This Row],[CABC ITT Provincial Championships (A)]])</f>
        <v>0</v>
      </c>
      <c r="N49" s="74">
        <f>SUM(racers8[[#This Row],[RMCC - Omnium (A)]]+racers8[[#This Row],[Tour de Bowness - Omnium (A)]])</f>
        <v>0</v>
      </c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29"/>
    </row>
    <row r="50" spans="1:32" ht="15.75" thickBot="1" x14ac:dyDescent="0.3">
      <c r="A50" s="119"/>
      <c r="B50" s="49" t="s">
        <v>126</v>
      </c>
      <c r="C50" s="49" t="s">
        <v>127</v>
      </c>
      <c r="D50" s="126" t="s">
        <v>287</v>
      </c>
      <c r="E50" s="50">
        <f t="shared" si="3"/>
        <v>0</v>
      </c>
      <c r="F50" s="51">
        <f t="shared" si="4"/>
        <v>2</v>
      </c>
      <c r="G50" s="52">
        <f t="shared" si="5"/>
        <v>0</v>
      </c>
      <c r="H50" s="55">
        <v>2</v>
      </c>
      <c r="I50" s="73">
        <v>0</v>
      </c>
      <c r="J50" s="55"/>
      <c r="K50" s="55"/>
      <c r="L50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0" s="73">
        <f>SUM(racers8[[#This Row],[RMCC - Hill Climb (A)]]+racers8[[#This Row],[Tour de Bowness - Hill Climb (A)]]+racers8[[#This Row],[CABC ITT Provincial Championships (A)]])</f>
        <v>0</v>
      </c>
      <c r="N50" s="74">
        <f>SUM(racers8[[#This Row],[RMCC - Omnium (A)]]+racers8[[#This Row],[Tour de Bowness - Omnium (A)]])</f>
        <v>0</v>
      </c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29"/>
    </row>
    <row r="51" spans="1:32" ht="15.75" thickBot="1" x14ac:dyDescent="0.3">
      <c r="A51" s="119"/>
      <c r="B51" s="56" t="s">
        <v>759</v>
      </c>
      <c r="C51" s="56" t="s">
        <v>406</v>
      </c>
      <c r="D51" s="121" t="s">
        <v>28</v>
      </c>
      <c r="E51" s="50">
        <f t="shared" si="3"/>
        <v>0</v>
      </c>
      <c r="F51" s="51">
        <f t="shared" si="4"/>
        <v>8</v>
      </c>
      <c r="G51" s="52">
        <f t="shared" si="5"/>
        <v>0</v>
      </c>
      <c r="H51" s="55">
        <v>8</v>
      </c>
      <c r="I51" s="73">
        <v>0</v>
      </c>
      <c r="J51" s="55"/>
      <c r="K51" s="55"/>
      <c r="L51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1" s="73">
        <f>SUM(racers8[[#This Row],[RMCC - Hill Climb (A)]]+racers8[[#This Row],[Tour de Bowness - Hill Climb (A)]]+racers8[[#This Row],[CABC ITT Provincial Championships (A)]])</f>
        <v>0</v>
      </c>
      <c r="N51" s="74">
        <f>SUM(racers8[[#This Row],[RMCC - Omnium (A)]]+racers8[[#This Row],[Tour de Bowness - Omnium (A)]])</f>
        <v>0</v>
      </c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29"/>
    </row>
    <row r="52" spans="1:32" ht="15.75" thickBot="1" x14ac:dyDescent="0.3">
      <c r="A52" s="119"/>
      <c r="B52" s="49" t="s">
        <v>148</v>
      </c>
      <c r="C52" s="49" t="s">
        <v>77</v>
      </c>
      <c r="D52" s="126" t="s">
        <v>45</v>
      </c>
      <c r="E52" s="50">
        <f t="shared" si="3"/>
        <v>0</v>
      </c>
      <c r="F52" s="51">
        <f t="shared" si="4"/>
        <v>6</v>
      </c>
      <c r="G52" s="52">
        <f t="shared" si="5"/>
        <v>0</v>
      </c>
      <c r="H52" s="55">
        <v>6</v>
      </c>
      <c r="I52" s="73">
        <v>0</v>
      </c>
      <c r="J52" s="55"/>
      <c r="K52" s="55"/>
      <c r="L52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2" s="73">
        <f>SUM(racers8[[#This Row],[RMCC - Hill Climb (A)]]+racers8[[#This Row],[Tour de Bowness - Hill Climb (A)]]+racers8[[#This Row],[CABC ITT Provincial Championships (A)]])</f>
        <v>0</v>
      </c>
      <c r="N52" s="74">
        <f>SUM(racers8[[#This Row],[RMCC - Omnium (A)]]+racers8[[#This Row],[Tour de Bowness - Omnium (A)]])</f>
        <v>0</v>
      </c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29"/>
    </row>
    <row r="53" spans="1:32" ht="15.75" thickBot="1" x14ac:dyDescent="0.3">
      <c r="A53" s="119"/>
      <c r="B53" s="49" t="s">
        <v>328</v>
      </c>
      <c r="C53" s="49" t="s">
        <v>325</v>
      </c>
      <c r="D53" s="126" t="s">
        <v>14</v>
      </c>
      <c r="E53" s="50">
        <f t="shared" si="3"/>
        <v>0</v>
      </c>
      <c r="F53" s="51">
        <f t="shared" si="4"/>
        <v>6</v>
      </c>
      <c r="G53" s="52">
        <f t="shared" si="5"/>
        <v>0</v>
      </c>
      <c r="H53" s="55">
        <v>6</v>
      </c>
      <c r="I53" s="73">
        <v>0</v>
      </c>
      <c r="J53" s="55"/>
      <c r="K53" s="55"/>
      <c r="L53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3" s="73">
        <f>SUM(racers8[[#This Row],[RMCC - Hill Climb (A)]]+racers8[[#This Row],[Tour de Bowness - Hill Climb (A)]]+racers8[[#This Row],[CABC ITT Provincial Championships (A)]])</f>
        <v>0</v>
      </c>
      <c r="N53" s="74">
        <f>SUM(racers8[[#This Row],[RMCC - Omnium (A)]]+racers8[[#This Row],[Tour de Bowness - Omnium (A)]])</f>
        <v>0</v>
      </c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29"/>
    </row>
    <row r="54" spans="1:32" ht="15.75" thickBot="1" x14ac:dyDescent="0.3">
      <c r="A54" s="119"/>
      <c r="B54" s="56" t="s">
        <v>539</v>
      </c>
      <c r="C54" s="56" t="s">
        <v>731</v>
      </c>
      <c r="D54" s="121" t="s">
        <v>16</v>
      </c>
      <c r="E54" s="50">
        <f t="shared" si="3"/>
        <v>0</v>
      </c>
      <c r="F54" s="51">
        <f t="shared" si="4"/>
        <v>6</v>
      </c>
      <c r="G54" s="52">
        <f t="shared" si="5"/>
        <v>0</v>
      </c>
      <c r="H54" s="55">
        <v>6</v>
      </c>
      <c r="I54" s="73">
        <v>0</v>
      </c>
      <c r="J54" s="55"/>
      <c r="K54" s="55"/>
      <c r="L54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4" s="73">
        <f>SUM(racers8[[#This Row],[RMCC - Hill Climb (A)]]+racers8[[#This Row],[Tour de Bowness - Hill Climb (A)]]+racers8[[#This Row],[CABC ITT Provincial Championships (A)]])</f>
        <v>0</v>
      </c>
      <c r="N54" s="74">
        <f>SUM(racers8[[#This Row],[RMCC - Omnium (A)]]+racers8[[#This Row],[Tour de Bowness - Omnium (A)]])</f>
        <v>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29"/>
    </row>
    <row r="55" spans="1:32" ht="15.75" thickBot="1" x14ac:dyDescent="0.3">
      <c r="A55" s="119"/>
      <c r="B55" s="49" t="s">
        <v>368</v>
      </c>
      <c r="C55" s="49" t="s">
        <v>369</v>
      </c>
      <c r="D55" s="126" t="s">
        <v>31</v>
      </c>
      <c r="E55" s="50">
        <f t="shared" si="3"/>
        <v>0</v>
      </c>
      <c r="F55" s="51">
        <f t="shared" si="4"/>
        <v>4</v>
      </c>
      <c r="G55" s="52">
        <f t="shared" si="5"/>
        <v>4</v>
      </c>
      <c r="H55" s="55">
        <v>0</v>
      </c>
      <c r="I55" s="73">
        <v>4</v>
      </c>
      <c r="J55" s="55"/>
      <c r="K55" s="55"/>
      <c r="L55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5" s="73">
        <f>SUM(racers8[[#This Row],[RMCC - Hill Climb (A)]]+racers8[[#This Row],[Tour de Bowness - Hill Climb (A)]]+racers8[[#This Row],[CABC ITT Provincial Championships (A)]])</f>
        <v>0</v>
      </c>
      <c r="N55" s="74">
        <f>SUM(racers8[[#This Row],[RMCC - Omnium (A)]]+racers8[[#This Row],[Tour de Bowness - Omnium (A)]])</f>
        <v>0</v>
      </c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29"/>
    </row>
    <row r="56" spans="1:32" ht="15.75" thickBot="1" x14ac:dyDescent="0.3">
      <c r="A56" s="119"/>
      <c r="B56" s="49" t="s">
        <v>365</v>
      </c>
      <c r="C56" s="49" t="s">
        <v>366</v>
      </c>
      <c r="D56" s="126" t="s">
        <v>10</v>
      </c>
      <c r="E56" s="50">
        <f t="shared" si="3"/>
        <v>0</v>
      </c>
      <c r="F56" s="51">
        <f t="shared" si="4"/>
        <v>4</v>
      </c>
      <c r="G56" s="52">
        <f t="shared" si="5"/>
        <v>0</v>
      </c>
      <c r="H56" s="55">
        <v>4</v>
      </c>
      <c r="I56" s="73">
        <v>0</v>
      </c>
      <c r="J56" s="55"/>
      <c r="K56" s="55"/>
      <c r="L56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6" s="73">
        <f>SUM(racers8[[#This Row],[RMCC - Hill Climb (A)]]+racers8[[#This Row],[Tour de Bowness - Hill Climb (A)]]+racers8[[#This Row],[CABC ITT Provincial Championships (A)]])</f>
        <v>0</v>
      </c>
      <c r="N56" s="74">
        <f>SUM(racers8[[#This Row],[RMCC - Omnium (A)]]+racers8[[#This Row],[Tour de Bowness - Omnium (A)]])</f>
        <v>0</v>
      </c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29"/>
    </row>
    <row r="57" spans="1:32" ht="15.75" thickBot="1" x14ac:dyDescent="0.3">
      <c r="A57" s="119"/>
      <c r="B57" s="49" t="s">
        <v>131</v>
      </c>
      <c r="C57" s="49" t="s">
        <v>132</v>
      </c>
      <c r="D57" s="126" t="s">
        <v>31</v>
      </c>
      <c r="E57" s="50">
        <f t="shared" si="3"/>
        <v>0</v>
      </c>
      <c r="F57" s="51">
        <f t="shared" si="4"/>
        <v>4</v>
      </c>
      <c r="G57" s="52">
        <f t="shared" si="5"/>
        <v>2</v>
      </c>
      <c r="H57" s="55">
        <v>2</v>
      </c>
      <c r="I57" s="73">
        <v>2</v>
      </c>
      <c r="J57" s="55"/>
      <c r="K57" s="55"/>
      <c r="L57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7" s="73">
        <f>SUM(racers8[[#This Row],[RMCC - Hill Climb (A)]]+racers8[[#This Row],[Tour de Bowness - Hill Climb (A)]]+racers8[[#This Row],[CABC ITT Provincial Championships (A)]])</f>
        <v>0</v>
      </c>
      <c r="N57" s="74">
        <f>SUM(racers8[[#This Row],[RMCC - Omnium (A)]]+racers8[[#This Row],[Tour de Bowness - Omnium (A)]])</f>
        <v>0</v>
      </c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29"/>
    </row>
    <row r="58" spans="1:32" ht="15.75" thickBot="1" x14ac:dyDescent="0.3">
      <c r="A58" s="119"/>
      <c r="B58" s="56" t="s">
        <v>663</v>
      </c>
      <c r="C58" s="56" t="s">
        <v>662</v>
      </c>
      <c r="D58" s="121" t="s">
        <v>255</v>
      </c>
      <c r="E58" s="50">
        <f t="shared" si="3"/>
        <v>0</v>
      </c>
      <c r="F58" s="51">
        <f t="shared" si="4"/>
        <v>4</v>
      </c>
      <c r="G58" s="52">
        <f t="shared" si="5"/>
        <v>0</v>
      </c>
      <c r="H58" s="55">
        <v>4</v>
      </c>
      <c r="I58" s="73">
        <v>0</v>
      </c>
      <c r="J58" s="55"/>
      <c r="K58" s="55"/>
      <c r="L58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8" s="73">
        <f>SUM(racers8[[#This Row],[RMCC - Hill Climb (A)]]+racers8[[#This Row],[Tour de Bowness - Hill Climb (A)]]+racers8[[#This Row],[CABC ITT Provincial Championships (A)]])</f>
        <v>0</v>
      </c>
      <c r="N58" s="74">
        <f>SUM(racers8[[#This Row],[RMCC - Omnium (A)]]+racers8[[#This Row],[Tour de Bowness - Omnium (A)]])</f>
        <v>0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29"/>
    </row>
    <row r="59" spans="1:32" ht="15.75" thickBot="1" x14ac:dyDescent="0.3">
      <c r="A59" s="119"/>
      <c r="B59" s="56" t="s">
        <v>720</v>
      </c>
      <c r="C59" s="56" t="s">
        <v>230</v>
      </c>
      <c r="D59" s="121" t="s">
        <v>233</v>
      </c>
      <c r="E59" s="50">
        <f t="shared" si="3"/>
        <v>0</v>
      </c>
      <c r="F59" s="51">
        <f t="shared" si="4"/>
        <v>4</v>
      </c>
      <c r="G59" s="52">
        <f t="shared" si="5"/>
        <v>0</v>
      </c>
      <c r="H59" s="55">
        <v>4</v>
      </c>
      <c r="I59" s="73">
        <v>0</v>
      </c>
      <c r="J59" s="55"/>
      <c r="K59" s="55"/>
      <c r="L59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59" s="73">
        <f>SUM(racers8[[#This Row],[RMCC - Hill Climb (A)]]+racers8[[#This Row],[Tour de Bowness - Hill Climb (A)]]+racers8[[#This Row],[CABC ITT Provincial Championships (A)]])</f>
        <v>0</v>
      </c>
      <c r="N59" s="74">
        <f>SUM(racers8[[#This Row],[RMCC - Omnium (A)]]+racers8[[#This Row],[Tour de Bowness - Omnium (A)]])</f>
        <v>0</v>
      </c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29"/>
    </row>
    <row r="60" spans="1:32" ht="15.75" thickBot="1" x14ac:dyDescent="0.3">
      <c r="A60" s="119"/>
      <c r="B60" s="56" t="s">
        <v>225</v>
      </c>
      <c r="C60" s="56" t="s">
        <v>226</v>
      </c>
      <c r="D60" s="121" t="s">
        <v>49</v>
      </c>
      <c r="E60" s="50">
        <f t="shared" si="3"/>
        <v>0</v>
      </c>
      <c r="F60" s="51">
        <f t="shared" si="4"/>
        <v>2</v>
      </c>
      <c r="G60" s="52">
        <f t="shared" si="5"/>
        <v>2</v>
      </c>
      <c r="H60" s="55">
        <v>0</v>
      </c>
      <c r="I60" s="73">
        <v>2</v>
      </c>
      <c r="J60" s="55"/>
      <c r="K60" s="55"/>
      <c r="L60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0" s="73">
        <f>SUM(racers8[[#This Row],[RMCC - Hill Climb (A)]]+racers8[[#This Row],[Tour de Bowness - Hill Climb (A)]]+racers8[[#This Row],[CABC ITT Provincial Championships (A)]])</f>
        <v>0</v>
      </c>
      <c r="N60" s="74">
        <f>SUM(racers8[[#This Row],[RMCC - Omnium (A)]]+racers8[[#This Row],[Tour de Bowness - Omnium (A)]])</f>
        <v>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29"/>
    </row>
    <row r="61" spans="1:32" ht="15.75" thickBot="1" x14ac:dyDescent="0.3">
      <c r="A61" s="125"/>
      <c r="B61" s="49" t="s">
        <v>474</v>
      </c>
      <c r="C61" s="49" t="s">
        <v>475</v>
      </c>
      <c r="D61" s="126" t="s">
        <v>209</v>
      </c>
      <c r="E61" s="50">
        <f t="shared" si="3"/>
        <v>0</v>
      </c>
      <c r="F61" s="118">
        <f t="shared" si="4"/>
        <v>0</v>
      </c>
      <c r="G61" s="52">
        <f t="shared" si="5"/>
        <v>0</v>
      </c>
      <c r="H61" s="55">
        <v>0</v>
      </c>
      <c r="I61" s="73">
        <v>0</v>
      </c>
      <c r="J61" s="55"/>
      <c r="K61" s="55"/>
      <c r="L61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1" s="73">
        <f>SUM(racers8[[#This Row],[RMCC - Hill Climb (A)]]+racers8[[#This Row],[Tour de Bowness - Hill Climb (A)]]+racers8[[#This Row],[CABC ITT Provincial Championships (A)]])</f>
        <v>0</v>
      </c>
      <c r="N61" s="74">
        <f>SUM(racers8[[#This Row],[RMCC - Omnium (A)]]+racers8[[#This Row],[Tour de Bowness - Omnium (A)]])</f>
        <v>0</v>
      </c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29"/>
    </row>
    <row r="62" spans="1:32" ht="15.75" thickBot="1" x14ac:dyDescent="0.3">
      <c r="A62" s="119"/>
      <c r="B62" s="49" t="s">
        <v>348</v>
      </c>
      <c r="C62" s="49" t="s">
        <v>132</v>
      </c>
      <c r="D62" s="126" t="s">
        <v>122</v>
      </c>
      <c r="E62" s="50">
        <f t="shared" si="3"/>
        <v>0</v>
      </c>
      <c r="F62" s="51">
        <f t="shared" si="4"/>
        <v>0</v>
      </c>
      <c r="G62" s="52">
        <f t="shared" si="5"/>
        <v>0</v>
      </c>
      <c r="H62" s="55">
        <v>0</v>
      </c>
      <c r="I62" s="73">
        <v>0</v>
      </c>
      <c r="J62" s="55"/>
      <c r="K62" s="55"/>
      <c r="L62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2" s="73">
        <f>SUM(racers8[[#This Row],[RMCC - Hill Climb (A)]]+racers8[[#This Row],[Tour de Bowness - Hill Climb (A)]]+racers8[[#This Row],[CABC ITT Provincial Championships (A)]])</f>
        <v>0</v>
      </c>
      <c r="N62" s="74">
        <f>SUM(racers8[[#This Row],[RMCC - Omnium (A)]]+racers8[[#This Row],[Tour de Bowness - Omnium (A)]])</f>
        <v>0</v>
      </c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29"/>
    </row>
    <row r="63" spans="1:32" ht="15.75" thickBot="1" x14ac:dyDescent="0.3">
      <c r="A63" s="119"/>
      <c r="B63" s="49" t="s">
        <v>457</v>
      </c>
      <c r="C63" s="49" t="s">
        <v>458</v>
      </c>
      <c r="D63" s="126" t="s">
        <v>45</v>
      </c>
      <c r="E63" s="50">
        <f t="shared" si="3"/>
        <v>0</v>
      </c>
      <c r="F63" s="51">
        <f t="shared" si="4"/>
        <v>0</v>
      </c>
      <c r="G63" s="52">
        <f t="shared" si="5"/>
        <v>0</v>
      </c>
      <c r="H63" s="55">
        <v>0</v>
      </c>
      <c r="I63" s="73">
        <v>0</v>
      </c>
      <c r="J63" s="55"/>
      <c r="K63" s="55"/>
      <c r="L63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3" s="73">
        <f>SUM(racers8[[#This Row],[RMCC - Hill Climb (A)]]+racers8[[#This Row],[Tour de Bowness - Hill Climb (A)]]+racers8[[#This Row],[CABC ITT Provincial Championships (A)]])</f>
        <v>0</v>
      </c>
      <c r="N63" s="74">
        <f>SUM(racers8[[#This Row],[RMCC - Omnium (A)]]+racers8[[#This Row],[Tour de Bowness - Omnium (A)]])</f>
        <v>0</v>
      </c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29"/>
    </row>
    <row r="64" spans="1:32" ht="15.75" thickBot="1" x14ac:dyDescent="0.3">
      <c r="A64" s="119"/>
      <c r="B64" s="49" t="s">
        <v>333</v>
      </c>
      <c r="C64" s="49" t="s">
        <v>24</v>
      </c>
      <c r="D64" s="126" t="s">
        <v>45</v>
      </c>
      <c r="E64" s="50">
        <f t="shared" si="3"/>
        <v>0</v>
      </c>
      <c r="F64" s="51">
        <f t="shared" si="4"/>
        <v>0</v>
      </c>
      <c r="G64" s="52">
        <f t="shared" si="5"/>
        <v>0</v>
      </c>
      <c r="H64" s="55">
        <v>0</v>
      </c>
      <c r="I64" s="73">
        <v>0</v>
      </c>
      <c r="J64" s="55"/>
      <c r="K64" s="55"/>
      <c r="L64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4" s="73">
        <f>SUM(racers8[[#This Row],[RMCC - Hill Climb (A)]]+racers8[[#This Row],[Tour de Bowness - Hill Climb (A)]]+racers8[[#This Row],[CABC ITT Provincial Championships (A)]])</f>
        <v>0</v>
      </c>
      <c r="N64" s="74">
        <f>SUM(racers8[[#This Row],[RMCC - Omnium (A)]]+racers8[[#This Row],[Tour de Bowness - Omnium (A)]])</f>
        <v>0</v>
      </c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29"/>
    </row>
    <row r="65" spans="1:32" ht="15.75" thickBot="1" x14ac:dyDescent="0.3">
      <c r="A65" s="119"/>
      <c r="B65" s="56" t="s">
        <v>361</v>
      </c>
      <c r="C65" s="56" t="s">
        <v>362</v>
      </c>
      <c r="D65" s="121" t="s">
        <v>45</v>
      </c>
      <c r="E65" s="50">
        <f t="shared" si="3"/>
        <v>0</v>
      </c>
      <c r="F65" s="51">
        <f t="shared" si="4"/>
        <v>0</v>
      </c>
      <c r="G65" s="52">
        <f t="shared" si="5"/>
        <v>0</v>
      </c>
      <c r="H65" s="55">
        <v>0</v>
      </c>
      <c r="I65" s="73">
        <v>0</v>
      </c>
      <c r="J65" s="55"/>
      <c r="K65" s="55"/>
      <c r="L65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5" s="73">
        <f>SUM(racers8[[#This Row],[RMCC - Hill Climb (A)]]+racers8[[#This Row],[Tour de Bowness - Hill Climb (A)]]+racers8[[#This Row],[CABC ITT Provincial Championships (A)]])</f>
        <v>0</v>
      </c>
      <c r="N65" s="74">
        <f>SUM(racers8[[#This Row],[RMCC - Omnium (A)]]+racers8[[#This Row],[Tour de Bowness - Omnium (A)]])</f>
        <v>0</v>
      </c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29"/>
    </row>
    <row r="66" spans="1:32" ht="15.75" thickBot="1" x14ac:dyDescent="0.3">
      <c r="A66" s="119"/>
      <c r="B66" s="49" t="s">
        <v>332</v>
      </c>
      <c r="C66" s="49" t="s">
        <v>331</v>
      </c>
      <c r="D66" s="126" t="s">
        <v>28</v>
      </c>
      <c r="E66" s="50">
        <f t="shared" ref="E66:E88" si="6">SUM(L66,M66,N66)</f>
        <v>0</v>
      </c>
      <c r="F66" s="51">
        <f t="shared" ref="F66:F97" si="7">SUM(G66,H66,J66,L66)</f>
        <v>0</v>
      </c>
      <c r="G66" s="52">
        <f t="shared" ref="G66:G88" si="8">+IF(SUM(I66,K66,M66)&gt;20,20,SUM(I66,K66,M66))</f>
        <v>0</v>
      </c>
      <c r="H66" s="55">
        <v>0</v>
      </c>
      <c r="I66" s="73">
        <v>0</v>
      </c>
      <c r="J66" s="55"/>
      <c r="K66" s="55"/>
      <c r="L66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6" s="73">
        <f>SUM(racers8[[#This Row],[RMCC - Hill Climb (A)]]+racers8[[#This Row],[Tour de Bowness - Hill Climb (A)]]+racers8[[#This Row],[CABC ITT Provincial Championships (A)]])</f>
        <v>0</v>
      </c>
      <c r="N66" s="74">
        <f>SUM(racers8[[#This Row],[RMCC - Omnium (A)]]+racers8[[#This Row],[Tour de Bowness - Omnium (A)]])</f>
        <v>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29"/>
    </row>
    <row r="67" spans="1:32" ht="15.75" thickBot="1" x14ac:dyDescent="0.3">
      <c r="A67" s="119"/>
      <c r="B67" s="49" t="s">
        <v>239</v>
      </c>
      <c r="C67" s="49" t="s">
        <v>44</v>
      </c>
      <c r="D67" s="126" t="s">
        <v>45</v>
      </c>
      <c r="E67" s="50">
        <f t="shared" si="6"/>
        <v>0</v>
      </c>
      <c r="F67" s="51">
        <f t="shared" si="7"/>
        <v>0</v>
      </c>
      <c r="G67" s="52">
        <f t="shared" si="8"/>
        <v>0</v>
      </c>
      <c r="H67" s="55">
        <v>0</v>
      </c>
      <c r="I67" s="73">
        <v>0</v>
      </c>
      <c r="J67" s="55"/>
      <c r="K67" s="55"/>
      <c r="L67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7" s="73">
        <f>SUM(racers8[[#This Row],[RMCC - Hill Climb (A)]]+racers8[[#This Row],[Tour de Bowness - Hill Climb (A)]]+racers8[[#This Row],[CABC ITT Provincial Championships (A)]])</f>
        <v>0</v>
      </c>
      <c r="N67" s="74">
        <f>SUM(racers8[[#This Row],[RMCC - Omnium (A)]]+racers8[[#This Row],[Tour de Bowness - Omnium (A)]])</f>
        <v>0</v>
      </c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29"/>
    </row>
    <row r="68" spans="1:32" ht="15.75" thickBot="1" x14ac:dyDescent="0.3">
      <c r="A68" s="96"/>
      <c r="B68" s="39" t="s">
        <v>563</v>
      </c>
      <c r="C68" s="39" t="s">
        <v>129</v>
      </c>
      <c r="D68" s="97" t="s">
        <v>49</v>
      </c>
      <c r="E68" s="50">
        <f t="shared" si="6"/>
        <v>0</v>
      </c>
      <c r="F68" s="51">
        <f t="shared" si="7"/>
        <v>0</v>
      </c>
      <c r="G68" s="52">
        <f t="shared" si="8"/>
        <v>0</v>
      </c>
      <c r="H68" s="36">
        <v>0</v>
      </c>
      <c r="I68" s="37">
        <v>0</v>
      </c>
      <c r="J68" s="36"/>
      <c r="K68" s="36"/>
      <c r="L68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8" s="73">
        <f>SUM(racers8[[#This Row],[RMCC - Hill Climb (A)]]+racers8[[#This Row],[Tour de Bowness - Hill Climb (A)]]+racers8[[#This Row],[CABC ITT Provincial Championships (A)]])</f>
        <v>0</v>
      </c>
      <c r="N68" s="74">
        <f>SUM(racers8[[#This Row],[RMCC - Omnium (A)]]+racers8[[#This Row],[Tour de Bowness - Omnium (A)]])</f>
        <v>0</v>
      </c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29"/>
    </row>
    <row r="69" spans="1:32" ht="15.75" thickBot="1" x14ac:dyDescent="0.3">
      <c r="A69" s="96"/>
      <c r="B69" s="31" t="s">
        <v>334</v>
      </c>
      <c r="C69" s="31" t="s">
        <v>524</v>
      </c>
      <c r="D69" s="99" t="s">
        <v>41</v>
      </c>
      <c r="E69" s="32">
        <f t="shared" si="6"/>
        <v>0</v>
      </c>
      <c r="F69" s="33">
        <f t="shared" si="7"/>
        <v>0</v>
      </c>
      <c r="G69" s="34">
        <f t="shared" si="8"/>
        <v>0</v>
      </c>
      <c r="H69" s="36">
        <v>0</v>
      </c>
      <c r="I69" s="37">
        <v>0</v>
      </c>
      <c r="J69" s="36"/>
      <c r="K69" s="36"/>
      <c r="L6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69" s="37">
        <f>SUM(racers8[[#This Row],[RMCC - Hill Climb (A)]]+racers8[[#This Row],[Tour de Bowness - Hill Climb (A)]]+racers8[[#This Row],[CABC ITT Provincial Championships (A)]])</f>
        <v>0</v>
      </c>
      <c r="N69" s="38">
        <f>SUM(racers8[[#This Row],[RMCC - Omnium (A)]]+racers8[[#This Row],[Tour de Bowness - Omnium (A)]])</f>
        <v>0</v>
      </c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29"/>
    </row>
    <row r="70" spans="1:32" ht="15.75" thickBot="1" x14ac:dyDescent="0.3">
      <c r="A70" s="96"/>
      <c r="B70" s="31" t="s">
        <v>405</v>
      </c>
      <c r="C70" s="31" t="s">
        <v>145</v>
      </c>
      <c r="D70" s="99" t="s">
        <v>35</v>
      </c>
      <c r="E70" s="32">
        <f t="shared" si="6"/>
        <v>0</v>
      </c>
      <c r="F70" s="33">
        <f t="shared" si="7"/>
        <v>0</v>
      </c>
      <c r="G70" s="34">
        <f t="shared" si="8"/>
        <v>0</v>
      </c>
      <c r="H70" s="36">
        <v>0</v>
      </c>
      <c r="I70" s="37">
        <v>0</v>
      </c>
      <c r="J70" s="36"/>
      <c r="K70" s="36"/>
      <c r="L70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0" s="37">
        <f>SUM(racers8[[#This Row],[RMCC - Hill Climb (A)]]+racers8[[#This Row],[Tour de Bowness - Hill Climb (A)]]+racers8[[#This Row],[CABC ITT Provincial Championships (A)]])</f>
        <v>0</v>
      </c>
      <c r="N70" s="38">
        <f>SUM(racers8[[#This Row],[RMCC - Omnium (A)]]+racers8[[#This Row],[Tour de Bowness - Omnium (A)]])</f>
        <v>0</v>
      </c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29"/>
    </row>
    <row r="71" spans="1:32" ht="15.75" thickBot="1" x14ac:dyDescent="0.3">
      <c r="A71" s="119"/>
      <c r="B71" s="49" t="s">
        <v>507</v>
      </c>
      <c r="C71" s="49" t="s">
        <v>508</v>
      </c>
      <c r="D71" s="126" t="s">
        <v>28</v>
      </c>
      <c r="E71" s="50">
        <f t="shared" si="6"/>
        <v>0</v>
      </c>
      <c r="F71" s="51">
        <f t="shared" si="7"/>
        <v>0</v>
      </c>
      <c r="G71" s="52">
        <f t="shared" si="8"/>
        <v>0</v>
      </c>
      <c r="H71" s="55">
        <v>0</v>
      </c>
      <c r="I71" s="73">
        <v>0</v>
      </c>
      <c r="J71" s="55"/>
      <c r="K71" s="55"/>
      <c r="L71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1" s="73">
        <f>SUM(racers8[[#This Row],[RMCC - Hill Climb (A)]]+racers8[[#This Row],[Tour de Bowness - Hill Climb (A)]]+racers8[[#This Row],[CABC ITT Provincial Championships (A)]])</f>
        <v>0</v>
      </c>
      <c r="N71" s="74">
        <f>SUM(racers8[[#This Row],[RMCC - Omnium (A)]]+racers8[[#This Row],[Tour de Bowness - Omnium (A)]])</f>
        <v>0</v>
      </c>
      <c r="O71" s="149"/>
      <c r="P71" s="149"/>
      <c r="Q71" s="149"/>
      <c r="R71" s="149"/>
      <c r="S71" s="149"/>
      <c r="T71" s="149"/>
      <c r="U71" s="149"/>
      <c r="V71" s="149"/>
      <c r="W71" s="153"/>
      <c r="X71" s="149"/>
      <c r="Y71" s="149"/>
      <c r="Z71" s="149"/>
      <c r="AA71" s="149"/>
      <c r="AB71" s="149"/>
      <c r="AC71" s="149"/>
      <c r="AD71" s="149"/>
      <c r="AE71" s="149"/>
      <c r="AF71" s="29"/>
    </row>
    <row r="72" spans="1:32" ht="15.75" thickBot="1" x14ac:dyDescent="0.3">
      <c r="A72" s="119"/>
      <c r="B72" s="49" t="s">
        <v>117</v>
      </c>
      <c r="C72" s="49" t="s">
        <v>27</v>
      </c>
      <c r="D72" s="126" t="s">
        <v>118</v>
      </c>
      <c r="E72" s="50">
        <f t="shared" si="6"/>
        <v>0</v>
      </c>
      <c r="F72" s="51">
        <f t="shared" si="7"/>
        <v>0</v>
      </c>
      <c r="G72" s="52">
        <f t="shared" si="8"/>
        <v>0</v>
      </c>
      <c r="H72" s="55">
        <v>0</v>
      </c>
      <c r="I72" s="73">
        <v>0</v>
      </c>
      <c r="J72" s="55"/>
      <c r="K72" s="55"/>
      <c r="L72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2" s="73">
        <f>SUM(racers8[[#This Row],[RMCC - Hill Climb (A)]]+racers8[[#This Row],[Tour de Bowness - Hill Climb (A)]]+racers8[[#This Row],[CABC ITT Provincial Championships (A)]])</f>
        <v>0</v>
      </c>
      <c r="N72" s="74">
        <f>SUM(racers8[[#This Row],[RMCC - Omnium (A)]]+racers8[[#This Row],[Tour de Bowness - Omnium (A)]])</f>
        <v>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29"/>
    </row>
    <row r="73" spans="1:32" ht="15.75" thickBot="1" x14ac:dyDescent="0.3">
      <c r="A73" s="119"/>
      <c r="B73" s="49" t="s">
        <v>434</v>
      </c>
      <c r="C73" s="49" t="s">
        <v>435</v>
      </c>
      <c r="D73" s="126" t="s">
        <v>49</v>
      </c>
      <c r="E73" s="50">
        <f t="shared" si="6"/>
        <v>0</v>
      </c>
      <c r="F73" s="51">
        <f t="shared" si="7"/>
        <v>0</v>
      </c>
      <c r="G73" s="52">
        <f t="shared" si="8"/>
        <v>0</v>
      </c>
      <c r="H73" s="55">
        <v>0</v>
      </c>
      <c r="I73" s="73">
        <v>0</v>
      </c>
      <c r="J73" s="55"/>
      <c r="K73" s="55"/>
      <c r="L73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3" s="73">
        <f>SUM(racers8[[#This Row],[RMCC - Hill Climb (A)]]+racers8[[#This Row],[Tour de Bowness - Hill Climb (A)]]+racers8[[#This Row],[CABC ITT Provincial Championships (A)]])</f>
        <v>0</v>
      </c>
      <c r="N73" s="74">
        <f>SUM(racers8[[#This Row],[RMCC - Omnium (A)]]+racers8[[#This Row],[Tour de Bowness - Omnium (A)]])</f>
        <v>0</v>
      </c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29"/>
    </row>
    <row r="74" spans="1:32" ht="15.75" thickBot="1" x14ac:dyDescent="0.3">
      <c r="A74" s="96"/>
      <c r="B74" s="31" t="s">
        <v>367</v>
      </c>
      <c r="C74" s="31" t="s">
        <v>312</v>
      </c>
      <c r="D74" s="99" t="s">
        <v>10</v>
      </c>
      <c r="E74" s="32">
        <f t="shared" si="6"/>
        <v>0</v>
      </c>
      <c r="F74" s="33">
        <f t="shared" si="7"/>
        <v>0</v>
      </c>
      <c r="G74" s="34">
        <f t="shared" si="8"/>
        <v>0</v>
      </c>
      <c r="H74" s="36">
        <v>0</v>
      </c>
      <c r="I74" s="37">
        <v>0</v>
      </c>
      <c r="J74" s="36"/>
      <c r="K74" s="36"/>
      <c r="L74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4" s="37">
        <f>SUM(racers8[[#This Row],[RMCC - Hill Climb (A)]]+racers8[[#This Row],[Tour de Bowness - Hill Climb (A)]]+racers8[[#This Row],[CABC ITT Provincial Championships (A)]])</f>
        <v>0</v>
      </c>
      <c r="N74" s="38">
        <f>SUM(racers8[[#This Row],[RMCC - Omnium (A)]]+racers8[[#This Row],[Tour de Bowness - Omnium (A)]])</f>
        <v>0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29"/>
    </row>
    <row r="75" spans="1:32" ht="15.75" thickBot="1" x14ac:dyDescent="0.3">
      <c r="A75" s="96"/>
      <c r="B75" s="31" t="s">
        <v>486</v>
      </c>
      <c r="C75" s="31" t="s">
        <v>215</v>
      </c>
      <c r="D75" s="99" t="s">
        <v>137</v>
      </c>
      <c r="E75" s="32">
        <f t="shared" si="6"/>
        <v>0</v>
      </c>
      <c r="F75" s="33">
        <f t="shared" si="7"/>
        <v>0</v>
      </c>
      <c r="G75" s="34">
        <f t="shared" si="8"/>
        <v>0</v>
      </c>
      <c r="H75" s="36">
        <v>0</v>
      </c>
      <c r="I75" s="37">
        <v>0</v>
      </c>
      <c r="J75" s="36"/>
      <c r="K75" s="36"/>
      <c r="L75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5" s="37">
        <f>SUM(racers8[[#This Row],[RMCC - Hill Climb (A)]]+racers8[[#This Row],[Tour de Bowness - Hill Climb (A)]]+racers8[[#This Row],[CABC ITT Provincial Championships (A)]])</f>
        <v>0</v>
      </c>
      <c r="N75" s="38">
        <f>SUM(racers8[[#This Row],[RMCC - Omnium (A)]]+racers8[[#This Row],[Tour de Bowness - Omnium (A)]])</f>
        <v>0</v>
      </c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29"/>
    </row>
    <row r="76" spans="1:32" ht="15.75" thickBot="1" x14ac:dyDescent="0.3">
      <c r="A76" s="119"/>
      <c r="B76" s="49" t="s">
        <v>130</v>
      </c>
      <c r="C76" s="49" t="s">
        <v>40</v>
      </c>
      <c r="D76" s="126" t="s">
        <v>16</v>
      </c>
      <c r="E76" s="50">
        <f t="shared" si="6"/>
        <v>0</v>
      </c>
      <c r="F76" s="51">
        <f t="shared" si="7"/>
        <v>0</v>
      </c>
      <c r="G76" s="52">
        <f t="shared" si="8"/>
        <v>0</v>
      </c>
      <c r="H76" s="55">
        <v>0</v>
      </c>
      <c r="I76" s="73">
        <v>0</v>
      </c>
      <c r="J76" s="55"/>
      <c r="K76" s="55"/>
      <c r="L76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6" s="73">
        <f>SUM(racers8[[#This Row],[RMCC - Hill Climb (A)]]+racers8[[#This Row],[Tour de Bowness - Hill Climb (A)]]+racers8[[#This Row],[CABC ITT Provincial Championships (A)]])</f>
        <v>0</v>
      </c>
      <c r="N76" s="74">
        <f>SUM(racers8[[#This Row],[RMCC - Omnium (A)]]+racers8[[#This Row],[Tour de Bowness - Omnium (A)]])</f>
        <v>0</v>
      </c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29"/>
    </row>
    <row r="77" spans="1:32" ht="15.75" thickBot="1" x14ac:dyDescent="0.3">
      <c r="A77" s="119"/>
      <c r="B77" s="49" t="s">
        <v>142</v>
      </c>
      <c r="C77" s="49" t="s">
        <v>27</v>
      </c>
      <c r="D77" s="126" t="s">
        <v>16</v>
      </c>
      <c r="E77" s="50">
        <f t="shared" si="6"/>
        <v>0</v>
      </c>
      <c r="F77" s="51">
        <f t="shared" si="7"/>
        <v>0</v>
      </c>
      <c r="G77" s="52">
        <f t="shared" si="8"/>
        <v>0</v>
      </c>
      <c r="H77" s="55">
        <v>0</v>
      </c>
      <c r="I77" s="73">
        <v>0</v>
      </c>
      <c r="J77" s="55"/>
      <c r="K77" s="55"/>
      <c r="L77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7" s="73">
        <f>SUM(racers8[[#This Row],[RMCC - Hill Climb (A)]]+racers8[[#This Row],[Tour de Bowness - Hill Climb (A)]]+racers8[[#This Row],[CABC ITT Provincial Championships (A)]])</f>
        <v>0</v>
      </c>
      <c r="N77" s="74">
        <f>SUM(racers8[[#This Row],[RMCC - Omnium (A)]]+racers8[[#This Row],[Tour de Bowness - Omnium (A)]])</f>
        <v>0</v>
      </c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29"/>
    </row>
    <row r="78" spans="1:32" ht="15.75" thickBot="1" x14ac:dyDescent="0.3">
      <c r="A78" s="125"/>
      <c r="B78" s="56" t="s">
        <v>170</v>
      </c>
      <c r="C78" s="56" t="s">
        <v>78</v>
      </c>
      <c r="D78" s="121" t="s">
        <v>16</v>
      </c>
      <c r="E78" s="50">
        <f t="shared" si="6"/>
        <v>0</v>
      </c>
      <c r="F78" s="51">
        <f t="shared" si="7"/>
        <v>0</v>
      </c>
      <c r="G78" s="52">
        <f t="shared" si="8"/>
        <v>0</v>
      </c>
      <c r="H78" s="55">
        <v>0</v>
      </c>
      <c r="I78" s="73">
        <v>0</v>
      </c>
      <c r="J78" s="55"/>
      <c r="K78" s="55"/>
      <c r="L78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8" s="73">
        <f>SUM(racers8[[#This Row],[RMCC - Hill Climb (A)]]+racers8[[#This Row],[Tour de Bowness - Hill Climb (A)]]+racers8[[#This Row],[CABC ITT Provincial Championships (A)]])</f>
        <v>0</v>
      </c>
      <c r="N78" s="74">
        <f>SUM(racers8[[#This Row],[RMCC - Omnium (A)]]+racers8[[#This Row],[Tour de Bowness - Omnium (A)]])</f>
        <v>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29"/>
    </row>
    <row r="79" spans="1:32" ht="15.75" thickBot="1" x14ac:dyDescent="0.3">
      <c r="A79" s="96"/>
      <c r="B79" s="31" t="s">
        <v>172</v>
      </c>
      <c r="C79" s="31" t="s">
        <v>173</v>
      </c>
      <c r="D79" s="99" t="s">
        <v>39</v>
      </c>
      <c r="E79" s="32">
        <f t="shared" si="6"/>
        <v>0</v>
      </c>
      <c r="F79" s="33">
        <f t="shared" si="7"/>
        <v>0</v>
      </c>
      <c r="G79" s="34">
        <f t="shared" si="8"/>
        <v>0</v>
      </c>
      <c r="H79" s="36">
        <v>0</v>
      </c>
      <c r="I79" s="37">
        <v>0</v>
      </c>
      <c r="J79" s="36"/>
      <c r="K79" s="36"/>
      <c r="L79" s="36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79" s="37">
        <f>SUM(racers8[[#This Row],[RMCC - Hill Climb (A)]]+racers8[[#This Row],[Tour de Bowness - Hill Climb (A)]]+racers8[[#This Row],[CABC ITT Provincial Championships (A)]])</f>
        <v>0</v>
      </c>
      <c r="N79" s="38">
        <f>SUM(racers8[[#This Row],[RMCC - Omnium (A)]]+racers8[[#This Row],[Tour de Bowness - Omnium (A)]])</f>
        <v>0</v>
      </c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29"/>
    </row>
    <row r="80" spans="1:32" ht="15.75" thickBot="1" x14ac:dyDescent="0.3">
      <c r="A80" s="119"/>
      <c r="B80" s="56" t="s">
        <v>668</v>
      </c>
      <c r="C80" s="56" t="s">
        <v>25</v>
      </c>
      <c r="D80" s="121" t="s">
        <v>28</v>
      </c>
      <c r="E80" s="50">
        <f t="shared" si="6"/>
        <v>0</v>
      </c>
      <c r="F80" s="51">
        <f t="shared" si="7"/>
        <v>0</v>
      </c>
      <c r="G80" s="52">
        <f t="shared" si="8"/>
        <v>0</v>
      </c>
      <c r="H80" s="55">
        <v>0</v>
      </c>
      <c r="I80" s="73">
        <v>0</v>
      </c>
      <c r="J80" s="55"/>
      <c r="K80" s="55"/>
      <c r="L80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0" s="73">
        <f>SUM(racers8[[#This Row],[RMCC - Hill Climb (A)]]+racers8[[#This Row],[Tour de Bowness - Hill Climb (A)]]+racers8[[#This Row],[CABC ITT Provincial Championships (A)]])</f>
        <v>0</v>
      </c>
      <c r="N80" s="74">
        <f>SUM(racers8[[#This Row],[RMCC - Omnium (A)]]+racers8[[#This Row],[Tour de Bowness - Omnium (A)]])</f>
        <v>0</v>
      </c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29"/>
    </row>
    <row r="81" spans="1:32" ht="15.75" thickBot="1" x14ac:dyDescent="0.3">
      <c r="A81" s="119"/>
      <c r="B81" s="56" t="s">
        <v>470</v>
      </c>
      <c r="C81" s="56" t="s">
        <v>471</v>
      </c>
      <c r="D81" s="121" t="s">
        <v>31</v>
      </c>
      <c r="E81" s="50">
        <f t="shared" si="6"/>
        <v>0</v>
      </c>
      <c r="F81" s="51">
        <f t="shared" si="7"/>
        <v>0</v>
      </c>
      <c r="G81" s="52">
        <f t="shared" si="8"/>
        <v>0</v>
      </c>
      <c r="H81" s="55">
        <v>0</v>
      </c>
      <c r="I81" s="73">
        <v>0</v>
      </c>
      <c r="J81" s="55"/>
      <c r="K81" s="55"/>
      <c r="L81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1" s="73">
        <f>SUM(racers8[[#This Row],[RMCC - Hill Climb (A)]]+racers8[[#This Row],[Tour de Bowness - Hill Climb (A)]]+racers8[[#This Row],[CABC ITT Provincial Championships (A)]])</f>
        <v>0</v>
      </c>
      <c r="N81" s="74">
        <f>SUM(racers8[[#This Row],[RMCC - Omnium (A)]]+racers8[[#This Row],[Tour de Bowness - Omnium (A)]])</f>
        <v>0</v>
      </c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29"/>
    </row>
    <row r="82" spans="1:32" ht="15.75" thickBot="1" x14ac:dyDescent="0.3">
      <c r="A82" s="119"/>
      <c r="B82" s="56" t="s">
        <v>472</v>
      </c>
      <c r="C82" s="56" t="s">
        <v>48</v>
      </c>
      <c r="D82" s="121" t="s">
        <v>49</v>
      </c>
      <c r="E82" s="50">
        <f t="shared" si="6"/>
        <v>0</v>
      </c>
      <c r="F82" s="51">
        <f t="shared" si="7"/>
        <v>0</v>
      </c>
      <c r="G82" s="52">
        <f t="shared" si="8"/>
        <v>0</v>
      </c>
      <c r="H82" s="55">
        <v>0</v>
      </c>
      <c r="I82" s="73">
        <v>0</v>
      </c>
      <c r="J82" s="55"/>
      <c r="K82" s="55"/>
      <c r="L82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2" s="73">
        <f>SUM(racers8[[#This Row],[RMCC - Hill Climb (A)]]+racers8[[#This Row],[Tour de Bowness - Hill Climb (A)]]+racers8[[#This Row],[CABC ITT Provincial Championships (A)]])</f>
        <v>0</v>
      </c>
      <c r="N82" s="74">
        <f>SUM(racers8[[#This Row],[RMCC - Omnium (A)]]+racers8[[#This Row],[Tour de Bowness - Omnium (A)]])</f>
        <v>0</v>
      </c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29"/>
    </row>
    <row r="83" spans="1:32" ht="15.75" thickBot="1" x14ac:dyDescent="0.3">
      <c r="A83" s="119"/>
      <c r="B83" s="56" t="s">
        <v>423</v>
      </c>
      <c r="C83" s="56" t="s">
        <v>314</v>
      </c>
      <c r="D83" s="121" t="s">
        <v>28</v>
      </c>
      <c r="E83" s="50">
        <f t="shared" si="6"/>
        <v>0</v>
      </c>
      <c r="F83" s="51">
        <f t="shared" si="7"/>
        <v>0</v>
      </c>
      <c r="G83" s="52">
        <f t="shared" si="8"/>
        <v>0</v>
      </c>
      <c r="H83" s="55">
        <v>0</v>
      </c>
      <c r="I83" s="73">
        <v>0</v>
      </c>
      <c r="J83" s="55"/>
      <c r="K83" s="55"/>
      <c r="L83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3" s="73">
        <f>SUM(racers8[[#This Row],[RMCC - Hill Climb (A)]]+racers8[[#This Row],[Tour de Bowness - Hill Climb (A)]]+racers8[[#This Row],[CABC ITT Provincial Championships (A)]])</f>
        <v>0</v>
      </c>
      <c r="N83" s="74">
        <f>SUM(racers8[[#This Row],[RMCC - Omnium (A)]]+racers8[[#This Row],[Tour de Bowness - Omnium (A)]])</f>
        <v>0</v>
      </c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29"/>
    </row>
    <row r="84" spans="1:32" ht="15.75" thickBot="1" x14ac:dyDescent="0.3">
      <c r="A84" s="119"/>
      <c r="B84" s="56" t="s">
        <v>189</v>
      </c>
      <c r="C84" s="56" t="s">
        <v>36</v>
      </c>
      <c r="D84" s="121" t="s">
        <v>287</v>
      </c>
      <c r="E84" s="50">
        <f t="shared" si="6"/>
        <v>0</v>
      </c>
      <c r="F84" s="51">
        <f t="shared" si="7"/>
        <v>0</v>
      </c>
      <c r="G84" s="52">
        <f t="shared" si="8"/>
        <v>0</v>
      </c>
      <c r="H84" s="55">
        <v>0</v>
      </c>
      <c r="I84" s="73">
        <v>0</v>
      </c>
      <c r="J84" s="55"/>
      <c r="K84" s="55"/>
      <c r="L84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4" s="73">
        <f>SUM(racers8[[#This Row],[RMCC - Hill Climb (A)]]+racers8[[#This Row],[Tour de Bowness - Hill Climb (A)]]+racers8[[#This Row],[CABC ITT Provincial Championships (A)]])</f>
        <v>0</v>
      </c>
      <c r="N84" s="74">
        <f>SUM(racers8[[#This Row],[RMCC - Omnium (A)]]+racers8[[#This Row],[Tour de Bowness - Omnium (A)]])</f>
        <v>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29"/>
    </row>
    <row r="85" spans="1:32" ht="15.75" thickBot="1" x14ac:dyDescent="0.3">
      <c r="A85" s="119"/>
      <c r="B85" s="56" t="s">
        <v>319</v>
      </c>
      <c r="C85" s="56" t="s">
        <v>320</v>
      </c>
      <c r="D85" s="121" t="s">
        <v>174</v>
      </c>
      <c r="E85" s="50">
        <f t="shared" si="6"/>
        <v>0</v>
      </c>
      <c r="F85" s="51">
        <f t="shared" si="7"/>
        <v>0</v>
      </c>
      <c r="G85" s="52">
        <f t="shared" si="8"/>
        <v>0</v>
      </c>
      <c r="H85" s="55">
        <v>0</v>
      </c>
      <c r="I85" s="73">
        <v>0</v>
      </c>
      <c r="J85" s="55"/>
      <c r="K85" s="55"/>
      <c r="L85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5" s="73">
        <f>SUM(racers8[[#This Row],[RMCC - Hill Climb (A)]]+racers8[[#This Row],[Tour de Bowness - Hill Climb (A)]]+racers8[[#This Row],[CABC ITT Provincial Championships (A)]])</f>
        <v>0</v>
      </c>
      <c r="N85" s="74">
        <f>SUM(racers8[[#This Row],[RMCC - Omnium (A)]]+racers8[[#This Row],[Tour de Bowness - Omnium (A)]])</f>
        <v>0</v>
      </c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32" ht="15.75" thickBot="1" x14ac:dyDescent="0.3">
      <c r="A86" s="119"/>
      <c r="B86" s="56" t="s">
        <v>428</v>
      </c>
      <c r="C86" s="56" t="s">
        <v>414</v>
      </c>
      <c r="D86" s="121" t="s">
        <v>49</v>
      </c>
      <c r="E86" s="50">
        <f t="shared" si="6"/>
        <v>0</v>
      </c>
      <c r="F86" s="51">
        <f t="shared" si="7"/>
        <v>0</v>
      </c>
      <c r="G86" s="52">
        <f t="shared" si="8"/>
        <v>0</v>
      </c>
      <c r="H86" s="55">
        <v>0</v>
      </c>
      <c r="I86" s="73">
        <v>0</v>
      </c>
      <c r="J86" s="55"/>
      <c r="K86" s="55"/>
      <c r="L86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6" s="73">
        <f>SUM(racers8[[#This Row],[RMCC - Hill Climb (A)]]+racers8[[#This Row],[Tour de Bowness - Hill Climb (A)]]+racers8[[#This Row],[CABC ITT Provincial Championships (A)]])</f>
        <v>0</v>
      </c>
      <c r="N86" s="74">
        <f>SUM(racers8[[#This Row],[RMCC - Omnium (A)]]+racers8[[#This Row],[Tour de Bowness - Omnium (A)]])</f>
        <v>0</v>
      </c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32" ht="15.75" thickBot="1" x14ac:dyDescent="0.3">
      <c r="A87" s="119"/>
      <c r="B87" s="56" t="s">
        <v>569</v>
      </c>
      <c r="C87" s="56" t="s">
        <v>566</v>
      </c>
      <c r="D87" s="121" t="s">
        <v>31</v>
      </c>
      <c r="E87" s="50">
        <f t="shared" si="6"/>
        <v>0</v>
      </c>
      <c r="F87" s="51">
        <f t="shared" si="7"/>
        <v>0</v>
      </c>
      <c r="G87" s="52">
        <f t="shared" si="8"/>
        <v>0</v>
      </c>
      <c r="H87" s="55">
        <v>0</v>
      </c>
      <c r="I87" s="73">
        <v>0</v>
      </c>
      <c r="J87" s="55"/>
      <c r="K87" s="55"/>
      <c r="L87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7" s="73">
        <f>SUM(racers8[[#This Row],[RMCC - Hill Climb (A)]]+racers8[[#This Row],[Tour de Bowness - Hill Climb (A)]]+racers8[[#This Row],[CABC ITT Provincial Championships (A)]])</f>
        <v>0</v>
      </c>
      <c r="N87" s="74">
        <f>SUM(racers8[[#This Row],[RMCC - Omnium (A)]]+racers8[[#This Row],[Tour de Bowness - Omnium (A)]])</f>
        <v>0</v>
      </c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32" x14ac:dyDescent="0.25">
      <c r="A88" s="119"/>
      <c r="B88" s="56" t="s">
        <v>295</v>
      </c>
      <c r="C88" s="56" t="s">
        <v>605</v>
      </c>
      <c r="D88" s="121" t="s">
        <v>31</v>
      </c>
      <c r="E88" s="50">
        <f t="shared" si="6"/>
        <v>0</v>
      </c>
      <c r="F88" s="51">
        <f t="shared" si="7"/>
        <v>10</v>
      </c>
      <c r="G88" s="52">
        <f t="shared" si="8"/>
        <v>0</v>
      </c>
      <c r="H88" s="55">
        <v>0</v>
      </c>
      <c r="I88" s="73">
        <v>0</v>
      </c>
      <c r="J88" s="55">
        <v>10</v>
      </c>
      <c r="K88" s="55"/>
      <c r="L88" s="55">
        <f>SUM(racers8[[#This Row],[Hay City Road Race (B)]]+racers8[[#This Row],[Stieda Stage Race - Road Race (B)]]+racers8[[#This Row],[Stieda Stage Race - Criterium (B)]]+racers8[[#This Row],[Velocity Spring Race Crit (B)]]+racers8[[#This Row],[RMCC - Road Race (A)]]+racers8[[#This Row],[RMCC - Criterium (A)]]+racers8[[#This Row],[Pigeon Lake Road Race (B)]]+racers8[[#This Row],[Canada Day Crit (B)]]+racers8[[#This Row],[Stampede Road Race (A)]]+racers8[[#This Row],[Peloton Criterium (A)]]+racers8[[#This Row],[Tour de Bowness - Road Race (A)]]+racers8[[#This Row],[Tour de Bowness - Criterium (A)]])</f>
        <v>0</v>
      </c>
      <c r="M88" s="73">
        <f>SUM(racers8[[#This Row],[RMCC - Hill Climb (A)]]+racers8[[#This Row],[Tour de Bowness - Hill Climb (A)]]+racers8[[#This Row],[CABC ITT Provincial Championships (A)]])</f>
        <v>0</v>
      </c>
      <c r="N88" s="74">
        <f>SUM(racers8[[#This Row],[RMCC - Omnium (A)]]+racers8[[#This Row],[Tour de Bowness - Omnium (A)]])</f>
        <v>0</v>
      </c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</sheetData>
  <conditionalFormatting sqref="F1:G22 F42:G1048576">
    <cfRule type="expression" dxfId="126" priority="52">
      <formula>"AND([@Cat]=""3M"",[@[Total Upgrade Points]]=50)"</formula>
    </cfRule>
  </conditionalFormatting>
  <conditionalFormatting sqref="F15:G15">
    <cfRule type="expression" dxfId="125" priority="48">
      <formula>"AND([@Cat]=""3M"",[@[Total Upgrade Points]]=50)"</formula>
    </cfRule>
  </conditionalFormatting>
  <conditionalFormatting sqref="F16:G16">
    <cfRule type="expression" dxfId="124" priority="47">
      <formula>"AND([@Cat]=""3M"",[@[Total Upgrade Points]]=50)"</formula>
    </cfRule>
  </conditionalFormatting>
  <conditionalFormatting sqref="F17:G17">
    <cfRule type="expression" dxfId="123" priority="46">
      <formula>"AND([@Cat]=""3M"",[@[Total Upgrade Points]]=50)"</formula>
    </cfRule>
  </conditionalFormatting>
  <conditionalFormatting sqref="F18:G18">
    <cfRule type="expression" dxfId="122" priority="45">
      <formula>"AND([@Cat]=""3M"",[@[Total Upgrade Points]]=50)"</formula>
    </cfRule>
  </conditionalFormatting>
  <conditionalFormatting sqref="F19:G19">
    <cfRule type="expression" dxfId="121" priority="44">
      <formula>"AND([@Cat]=""3M"",[@[Total Upgrade Points]]=50)"</formula>
    </cfRule>
  </conditionalFormatting>
  <conditionalFormatting sqref="F20:G20">
    <cfRule type="expression" dxfId="120" priority="43">
      <formula>"AND([@Cat]=""3M"",[@[Total Upgrade Points]]=50)"</formula>
    </cfRule>
  </conditionalFormatting>
  <conditionalFormatting sqref="F21:G21">
    <cfRule type="expression" dxfId="119" priority="42">
      <formula>"AND([@Cat]=""3M"",[@[Total Upgrade Points]]=50)"</formula>
    </cfRule>
  </conditionalFormatting>
  <conditionalFormatting sqref="F22:G22">
    <cfRule type="expression" dxfId="118" priority="41">
      <formula>"AND([@Cat]=""3M"",[@[Total Upgrade Points]]=50)"</formula>
    </cfRule>
  </conditionalFormatting>
  <conditionalFormatting sqref="F27:G27">
    <cfRule type="expression" dxfId="117" priority="30">
      <formula>"AND([@Cat]=""3M"",[@[Total Upgrade Points]]=50)"</formula>
    </cfRule>
  </conditionalFormatting>
  <conditionalFormatting sqref="F27:G27">
    <cfRule type="expression" dxfId="116" priority="29">
      <formula>"AND([@Cat]=""3M"",[@[Total Upgrade Points]]=50)"</formula>
    </cfRule>
  </conditionalFormatting>
  <conditionalFormatting sqref="F23:G23">
    <cfRule type="expression" dxfId="115" priority="38">
      <formula>"AND([@Cat]=""3M"",[@[Total Upgrade Points]]=50)"</formula>
    </cfRule>
  </conditionalFormatting>
  <conditionalFormatting sqref="F23:G23">
    <cfRule type="expression" dxfId="114" priority="37">
      <formula>"AND([@Cat]=""3M"",[@[Total Upgrade Points]]=50)"</formula>
    </cfRule>
  </conditionalFormatting>
  <conditionalFormatting sqref="F24:G24">
    <cfRule type="expression" dxfId="113" priority="36">
      <formula>"AND([@Cat]=""3M"",[@[Total Upgrade Points]]=50)"</formula>
    </cfRule>
  </conditionalFormatting>
  <conditionalFormatting sqref="F24:G24">
    <cfRule type="expression" dxfId="112" priority="35">
      <formula>"AND([@Cat]=""3M"",[@[Total Upgrade Points]]=50)"</formula>
    </cfRule>
  </conditionalFormatting>
  <conditionalFormatting sqref="F25:G25">
    <cfRule type="expression" dxfId="111" priority="34">
      <formula>"AND([@Cat]=""3M"",[@[Total Upgrade Points]]=50)"</formula>
    </cfRule>
  </conditionalFormatting>
  <conditionalFormatting sqref="F25:G25">
    <cfRule type="expression" dxfId="110" priority="33">
      <formula>"AND([@Cat]=""3M"",[@[Total Upgrade Points]]=50)"</formula>
    </cfRule>
  </conditionalFormatting>
  <conditionalFormatting sqref="F26:G26">
    <cfRule type="expression" dxfId="109" priority="32">
      <formula>"AND([@Cat]=""3M"",[@[Total Upgrade Points]]=50)"</formula>
    </cfRule>
  </conditionalFormatting>
  <conditionalFormatting sqref="F26:G26">
    <cfRule type="expression" dxfId="108" priority="31">
      <formula>"AND([@Cat]=""3M"",[@[Total Upgrade Points]]=50)"</formula>
    </cfRule>
  </conditionalFormatting>
  <conditionalFormatting sqref="F28:G28">
    <cfRule type="expression" dxfId="107" priority="28">
      <formula>"AND([@Cat]=""3M"",[@[Total Upgrade Points]]=50)"</formula>
    </cfRule>
  </conditionalFormatting>
  <conditionalFormatting sqref="F28:G28">
    <cfRule type="expression" dxfId="106" priority="27">
      <formula>"AND([@Cat]=""3M"",[@[Total Upgrade Points]]=50)"</formula>
    </cfRule>
  </conditionalFormatting>
  <conditionalFormatting sqref="F29:G29">
    <cfRule type="expression" dxfId="105" priority="26">
      <formula>"AND([@Cat]=""3M"",[@[Total Upgrade Points]]=50)"</formula>
    </cfRule>
  </conditionalFormatting>
  <conditionalFormatting sqref="F29:G29">
    <cfRule type="expression" dxfId="104" priority="25">
      <formula>"AND([@Cat]=""3M"",[@[Total Upgrade Points]]=50)"</formula>
    </cfRule>
  </conditionalFormatting>
  <conditionalFormatting sqref="F30:G30">
    <cfRule type="expression" dxfId="103" priority="24">
      <formula>"AND([@Cat]=""3M"",[@[Total Upgrade Points]]=50)"</formula>
    </cfRule>
  </conditionalFormatting>
  <conditionalFormatting sqref="F30:G30">
    <cfRule type="expression" dxfId="102" priority="23">
      <formula>"AND([@Cat]=""3M"",[@[Total Upgrade Points]]=50)"</formula>
    </cfRule>
  </conditionalFormatting>
  <conditionalFormatting sqref="F31:G31">
    <cfRule type="expression" dxfId="101" priority="22">
      <formula>"AND([@Cat]=""3M"",[@[Total Upgrade Points]]=50)"</formula>
    </cfRule>
  </conditionalFormatting>
  <conditionalFormatting sqref="F31:G31">
    <cfRule type="expression" dxfId="100" priority="21">
      <formula>"AND([@Cat]=""3M"",[@[Total Upgrade Points]]=50)"</formula>
    </cfRule>
  </conditionalFormatting>
  <conditionalFormatting sqref="F32:G32">
    <cfRule type="expression" dxfId="99" priority="20">
      <formula>"AND([@Cat]=""3M"",[@[Total Upgrade Points]]=50)"</formula>
    </cfRule>
  </conditionalFormatting>
  <conditionalFormatting sqref="F32:G32">
    <cfRule type="expression" dxfId="98" priority="19">
      <formula>"AND([@Cat]=""3M"",[@[Total Upgrade Points]]=50)"</formula>
    </cfRule>
  </conditionalFormatting>
  <conditionalFormatting sqref="F33:G33">
    <cfRule type="expression" dxfId="97" priority="18">
      <formula>"AND([@Cat]=""3M"",[@[Total Upgrade Points]]=50)"</formula>
    </cfRule>
  </conditionalFormatting>
  <conditionalFormatting sqref="F33:G33">
    <cfRule type="expression" dxfId="96" priority="17">
      <formula>"AND([@Cat]=""3M"",[@[Total Upgrade Points]]=50)"</formula>
    </cfRule>
  </conditionalFormatting>
  <conditionalFormatting sqref="F34:G34">
    <cfRule type="expression" dxfId="95" priority="16">
      <formula>"AND([@Cat]=""3M"",[@[Total Upgrade Points]]=50)"</formula>
    </cfRule>
  </conditionalFormatting>
  <conditionalFormatting sqref="F34:G34">
    <cfRule type="expression" dxfId="94" priority="15">
      <formula>"AND([@Cat]=""3M"",[@[Total Upgrade Points]]=50)"</formula>
    </cfRule>
  </conditionalFormatting>
  <conditionalFormatting sqref="F35:G35">
    <cfRule type="expression" dxfId="93" priority="14">
      <formula>"AND([@Cat]=""3M"",[@[Total Upgrade Points]]=50)"</formula>
    </cfRule>
  </conditionalFormatting>
  <conditionalFormatting sqref="F35:G35">
    <cfRule type="expression" dxfId="92" priority="13">
      <formula>"AND([@Cat]=""3M"",[@[Total Upgrade Points]]=50)"</formula>
    </cfRule>
  </conditionalFormatting>
  <conditionalFormatting sqref="F36:G36">
    <cfRule type="expression" dxfId="91" priority="10">
      <formula>"AND([@Cat]=""3M"",[@[Total Upgrade Points]]=50)"</formula>
    </cfRule>
  </conditionalFormatting>
  <conditionalFormatting sqref="F36:G36">
    <cfRule type="expression" dxfId="90" priority="9">
      <formula>"AND([@Cat]=""3M"",[@[Total Upgrade Points]]=50)"</formula>
    </cfRule>
  </conditionalFormatting>
  <conditionalFormatting sqref="F37:G37">
    <cfRule type="expression" dxfId="89" priority="8">
      <formula>"AND([@Cat]=""3M"",[@[Total Upgrade Points]]=50)"</formula>
    </cfRule>
  </conditionalFormatting>
  <conditionalFormatting sqref="F37:G37">
    <cfRule type="expression" dxfId="88" priority="7">
      <formula>"AND([@Cat]=""3M"",[@[Total Upgrade Points]]=50)"</formula>
    </cfRule>
  </conditionalFormatting>
  <conditionalFormatting sqref="F38:G38">
    <cfRule type="expression" dxfId="87" priority="6">
      <formula>"AND([@Cat]=""3M"",[@[Total Upgrade Points]]=50)"</formula>
    </cfRule>
  </conditionalFormatting>
  <conditionalFormatting sqref="F38:G38">
    <cfRule type="expression" dxfId="86" priority="5">
      <formula>"AND([@Cat]=""3M"",[@[Total Upgrade Points]]=50)"</formula>
    </cfRule>
  </conditionalFormatting>
  <conditionalFormatting sqref="F39:G39">
    <cfRule type="expression" dxfId="85" priority="4">
      <formula>"AND([@Cat]=""3M"",[@[Total Upgrade Points]]=50)"</formula>
    </cfRule>
  </conditionalFormatting>
  <conditionalFormatting sqref="F39:G39">
    <cfRule type="expression" dxfId="84" priority="3">
      <formula>"AND([@Cat]=""3M"",[@[Total Upgrade Points]]=50)"</formula>
    </cfRule>
  </conditionalFormatting>
  <conditionalFormatting sqref="F40:G41">
    <cfRule type="expression" dxfId="83" priority="2">
      <formula>"AND([@Cat]=""3M"",[@[Total Upgrade Points]]=50)"</formula>
    </cfRule>
  </conditionalFormatting>
  <conditionalFormatting sqref="F40:G41">
    <cfRule type="expression" dxfId="82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0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7.7109375" style="75" customWidth="1"/>
    <col min="2" max="2" width="19.5703125" style="71" customWidth="1"/>
    <col min="3" max="3" width="12.5703125" style="71" customWidth="1"/>
    <col min="4" max="4" width="30.7109375" style="71" customWidth="1"/>
    <col min="5" max="5" width="7.85546875" style="76" bestFit="1" customWidth="1"/>
    <col min="6" max="6" width="8.42578125" style="105" bestFit="1" customWidth="1"/>
    <col min="7" max="7" width="8.42578125" style="105" customWidth="1"/>
    <col min="8" max="9" width="7.85546875" style="77" customWidth="1"/>
    <col min="10" max="10" width="7.85546875" style="108" customWidth="1"/>
    <col min="11" max="14" width="7.85546875" style="77" customWidth="1"/>
    <col min="15" max="15" width="7.85546875" style="78" customWidth="1"/>
    <col min="16" max="16" width="7.85546875" style="79" customWidth="1"/>
    <col min="17" max="17" width="3.5703125" style="71" customWidth="1"/>
    <col min="18" max="18" width="3.5703125" style="80" customWidth="1"/>
    <col min="19" max="19" width="3.5703125" style="81" customWidth="1"/>
    <col min="20" max="20" width="3.5703125" style="106" customWidth="1"/>
    <col min="21" max="22" width="3.5703125" style="71" customWidth="1"/>
    <col min="23" max="23" width="3.5703125" style="82" customWidth="1"/>
    <col min="24" max="25" width="3.5703125" style="81" customWidth="1"/>
    <col min="26" max="26" width="3.5703125" style="71" customWidth="1"/>
    <col min="27" max="27" width="3.5703125" style="81" customWidth="1"/>
    <col min="28" max="28" width="3.5703125" style="71" customWidth="1"/>
    <col min="29" max="30" width="3.5703125" style="80" customWidth="1"/>
    <col min="31" max="31" width="3.5703125" style="82" customWidth="1"/>
    <col min="32" max="32" width="3.5703125" style="81" customWidth="1"/>
    <col min="33" max="33" width="3.5703125" style="80" customWidth="1"/>
    <col min="35" max="16384" width="8.85546875" style="71"/>
  </cols>
  <sheetData>
    <row r="1" spans="1:34" ht="162" customHeight="1" thickBot="1" x14ac:dyDescent="0.3">
      <c r="A1" s="15" t="s">
        <v>3</v>
      </c>
      <c r="B1" s="16" t="s">
        <v>0</v>
      </c>
      <c r="C1" s="16" t="s">
        <v>1</v>
      </c>
      <c r="D1" s="17" t="s">
        <v>2</v>
      </c>
      <c r="E1" s="18" t="s">
        <v>776</v>
      </c>
      <c r="F1" s="19" t="s">
        <v>4</v>
      </c>
      <c r="G1" s="19" t="s">
        <v>311</v>
      </c>
      <c r="H1" s="20" t="s">
        <v>531</v>
      </c>
      <c r="I1" s="20" t="s">
        <v>822</v>
      </c>
      <c r="J1" s="137" t="s">
        <v>770</v>
      </c>
      <c r="K1" s="21" t="s">
        <v>532</v>
      </c>
      <c r="L1" s="22" t="s">
        <v>821</v>
      </c>
      <c r="M1" s="22" t="s">
        <v>823</v>
      </c>
      <c r="N1" s="23" t="s">
        <v>777</v>
      </c>
      <c r="O1" s="24" t="s">
        <v>778</v>
      </c>
      <c r="P1" s="24" t="s">
        <v>779</v>
      </c>
      <c r="Q1" s="24" t="s">
        <v>278</v>
      </c>
      <c r="R1" s="25" t="s">
        <v>279</v>
      </c>
      <c r="S1" s="26" t="s">
        <v>771</v>
      </c>
      <c r="T1" s="26" t="s">
        <v>773</v>
      </c>
      <c r="U1" s="27" t="s">
        <v>310</v>
      </c>
      <c r="V1" s="26" t="s">
        <v>708</v>
      </c>
      <c r="W1" s="26" t="s">
        <v>707</v>
      </c>
      <c r="X1" s="26" t="s">
        <v>5</v>
      </c>
      <c r="Y1" s="26" t="s">
        <v>530</v>
      </c>
      <c r="Z1" s="26" t="s">
        <v>717</v>
      </c>
      <c r="AA1" s="26" t="s">
        <v>309</v>
      </c>
      <c r="AB1" s="26" t="s">
        <v>529</v>
      </c>
      <c r="AC1" s="26" t="s">
        <v>744</v>
      </c>
      <c r="AD1" s="26" t="s">
        <v>774</v>
      </c>
      <c r="AE1" s="26" t="s">
        <v>775</v>
      </c>
      <c r="AF1" s="26" t="s">
        <v>6</v>
      </c>
      <c r="AG1" s="28" t="s">
        <v>772</v>
      </c>
      <c r="AH1" s="71"/>
    </row>
    <row r="2" spans="1:34" ht="15.75" thickBot="1" x14ac:dyDescent="0.3">
      <c r="A2" s="30"/>
      <c r="B2" s="39" t="s">
        <v>519</v>
      </c>
      <c r="C2" s="39" t="s">
        <v>139</v>
      </c>
      <c r="D2" s="39" t="s">
        <v>31</v>
      </c>
      <c r="E2" s="32">
        <f t="shared" ref="E2:E33" si="0">SUM(N2,O2,P2)</f>
        <v>14</v>
      </c>
      <c r="F2" s="33">
        <f t="shared" ref="F2:F33" si="1">SUM(G2,H2,I2,J2,L2,N2)</f>
        <v>48</v>
      </c>
      <c r="G2" s="34">
        <f t="shared" ref="G2:G33" si="2">+IF(SUM(K2,M2,O2)&gt;20,20,SUM(K2,M2,O2))</f>
        <v>20</v>
      </c>
      <c r="H2" s="35"/>
      <c r="I2" s="35"/>
      <c r="J2" s="124">
        <v>14</v>
      </c>
      <c r="K2" s="37">
        <v>20</v>
      </c>
      <c r="L2" s="36"/>
      <c r="M2" s="36"/>
      <c r="N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14</v>
      </c>
      <c r="O2" s="37">
        <f>SUM(racers7[[#This Row],[RMCC - Hill Climb (A)]]+racers7[[#This Row],[Tour de Bowness - Hill Climb (A)]]+racers7[[#This Row],[CABC ITT Provincial Championships (A)]])</f>
        <v>0</v>
      </c>
      <c r="P2" s="38">
        <f>SUM(racers7[[#This Row],[RMCC - Omnium (A)]]+racers7[[#This Row],[Tour de Bowness - Omnium (A)]])</f>
        <v>0</v>
      </c>
      <c r="Q2" s="98">
        <v>4</v>
      </c>
      <c r="R2" s="98">
        <v>10</v>
      </c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71"/>
    </row>
    <row r="3" spans="1:34" ht="15.75" thickBot="1" x14ac:dyDescent="0.3">
      <c r="A3" s="30"/>
      <c r="B3" s="39" t="s">
        <v>780</v>
      </c>
      <c r="C3" s="39" t="s">
        <v>477</v>
      </c>
      <c r="D3" s="39" t="s">
        <v>16</v>
      </c>
      <c r="E3" s="32">
        <f t="shared" si="0"/>
        <v>12</v>
      </c>
      <c r="F3" s="33">
        <f t="shared" si="1"/>
        <v>12</v>
      </c>
      <c r="G3" s="34">
        <f t="shared" si="2"/>
        <v>0</v>
      </c>
      <c r="H3" s="35"/>
      <c r="I3" s="35"/>
      <c r="J3" s="124">
        <v>0</v>
      </c>
      <c r="K3" s="37">
        <v>0</v>
      </c>
      <c r="L3" s="36"/>
      <c r="M3" s="36"/>
      <c r="N3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12</v>
      </c>
      <c r="O3" s="37">
        <f>SUM(racers7[[#This Row],[RMCC - Hill Climb (A)]]+racers7[[#This Row],[Tour de Bowness - Hill Climb (A)]]+racers7[[#This Row],[CABC ITT Provincial Championships (A)]])</f>
        <v>0</v>
      </c>
      <c r="P3" s="38">
        <f>SUM(racers7[[#This Row],[RMCC - Omnium (A)]]+racers7[[#This Row],[Tour de Bowness - Omnium (A)]])</f>
        <v>0</v>
      </c>
      <c r="Q3" s="98">
        <v>12</v>
      </c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71"/>
    </row>
    <row r="4" spans="1:34" ht="15.75" thickBot="1" x14ac:dyDescent="0.3">
      <c r="A4" s="30"/>
      <c r="B4" s="39" t="s">
        <v>612</v>
      </c>
      <c r="C4" s="39" t="s">
        <v>369</v>
      </c>
      <c r="D4" s="39" t="s">
        <v>13</v>
      </c>
      <c r="E4" s="32">
        <f t="shared" si="0"/>
        <v>8</v>
      </c>
      <c r="F4" s="33">
        <f t="shared" si="1"/>
        <v>24</v>
      </c>
      <c r="G4" s="34">
        <f t="shared" si="2"/>
        <v>0</v>
      </c>
      <c r="H4" s="35"/>
      <c r="I4" s="35"/>
      <c r="J4" s="124">
        <v>16</v>
      </c>
      <c r="K4" s="37">
        <v>0</v>
      </c>
      <c r="L4" s="36"/>
      <c r="M4" s="36"/>
      <c r="N4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8</v>
      </c>
      <c r="O4" s="37">
        <f>SUM(racers7[[#This Row],[RMCC - Hill Climb (A)]]+racers7[[#This Row],[Tour de Bowness - Hill Climb (A)]]+racers7[[#This Row],[CABC ITT Provincial Championships (A)]])</f>
        <v>0</v>
      </c>
      <c r="P4" s="38">
        <f>SUM(racers7[[#This Row],[RMCC - Omnium (A)]]+racers7[[#This Row],[Tour de Bowness - Omnium (A)]])</f>
        <v>0</v>
      </c>
      <c r="Q4" s="98">
        <v>8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71"/>
    </row>
    <row r="5" spans="1:34" ht="15.75" thickBot="1" x14ac:dyDescent="0.3">
      <c r="A5" s="30"/>
      <c r="B5" s="39" t="s">
        <v>399</v>
      </c>
      <c r="C5" s="39" t="s">
        <v>385</v>
      </c>
      <c r="D5" s="39" t="s">
        <v>10</v>
      </c>
      <c r="E5" s="32">
        <f t="shared" si="0"/>
        <v>8</v>
      </c>
      <c r="F5" s="33">
        <f t="shared" si="1"/>
        <v>8</v>
      </c>
      <c r="G5" s="34">
        <f t="shared" si="2"/>
        <v>0</v>
      </c>
      <c r="H5" s="35"/>
      <c r="I5" s="35"/>
      <c r="J5" s="124">
        <v>0</v>
      </c>
      <c r="K5" s="37">
        <v>0</v>
      </c>
      <c r="L5" s="36"/>
      <c r="M5" s="36"/>
      <c r="N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8</v>
      </c>
      <c r="O5" s="37">
        <f>SUM(racers7[[#This Row],[RMCC - Hill Climb (A)]]+racers7[[#This Row],[Tour de Bowness - Hill Climb (A)]]+racers7[[#This Row],[CABC ITT Provincial Championships (A)]])</f>
        <v>0</v>
      </c>
      <c r="P5" s="38">
        <f>SUM(racers7[[#This Row],[RMCC - Omnium (A)]]+racers7[[#This Row],[Tour de Bowness - Omnium (A)]])</f>
        <v>0</v>
      </c>
      <c r="Q5" s="98"/>
      <c r="R5" s="98">
        <v>8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1"/>
    </row>
    <row r="6" spans="1:34" ht="15.75" thickBot="1" x14ac:dyDescent="0.3">
      <c r="A6" s="30"/>
      <c r="B6" s="39" t="s">
        <v>732</v>
      </c>
      <c r="C6" s="39" t="s">
        <v>733</v>
      </c>
      <c r="D6" s="39" t="s">
        <v>448</v>
      </c>
      <c r="E6" s="32">
        <f t="shared" si="0"/>
        <v>6</v>
      </c>
      <c r="F6" s="33">
        <f t="shared" si="1"/>
        <v>26</v>
      </c>
      <c r="G6" s="34">
        <f t="shared" si="2"/>
        <v>0</v>
      </c>
      <c r="H6" s="35"/>
      <c r="I6" s="35"/>
      <c r="J6" s="124">
        <v>20</v>
      </c>
      <c r="K6" s="37">
        <v>0</v>
      </c>
      <c r="L6" s="36"/>
      <c r="M6" s="36"/>
      <c r="N6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6</v>
      </c>
      <c r="O6" s="37">
        <f>SUM(racers7[[#This Row],[RMCC - Hill Climb (A)]]+racers7[[#This Row],[Tour de Bowness - Hill Climb (A)]]+racers7[[#This Row],[CABC ITT Provincial Championships (A)]])</f>
        <v>0</v>
      </c>
      <c r="P6" s="38">
        <f>SUM(racers7[[#This Row],[RMCC - Omnium (A)]]+racers7[[#This Row],[Tour de Bowness - Omnium (A)]])</f>
        <v>0</v>
      </c>
      <c r="Q6" s="98"/>
      <c r="R6" s="98">
        <v>6</v>
      </c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71"/>
    </row>
    <row r="7" spans="1:34" ht="15.75" thickBot="1" x14ac:dyDescent="0.3">
      <c r="A7" s="30"/>
      <c r="B7" s="39" t="s">
        <v>377</v>
      </c>
      <c r="C7" s="39" t="s">
        <v>36</v>
      </c>
      <c r="D7" s="39" t="s">
        <v>49</v>
      </c>
      <c r="E7" s="32">
        <f t="shared" si="0"/>
        <v>5</v>
      </c>
      <c r="F7" s="33">
        <f t="shared" si="1"/>
        <v>13</v>
      </c>
      <c r="G7" s="34">
        <f t="shared" si="2"/>
        <v>4</v>
      </c>
      <c r="H7" s="35"/>
      <c r="I7" s="35"/>
      <c r="J7" s="124">
        <v>4</v>
      </c>
      <c r="K7" s="37">
        <v>4</v>
      </c>
      <c r="L7" s="36"/>
      <c r="M7" s="36"/>
      <c r="N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5</v>
      </c>
      <c r="O7" s="37">
        <f>SUM(racers7[[#This Row],[RMCC - Hill Climb (A)]]+racers7[[#This Row],[Tour de Bowness - Hill Climb (A)]]+racers7[[#This Row],[CABC ITT Provincial Championships (A)]])</f>
        <v>0</v>
      </c>
      <c r="P7" s="38">
        <f>SUM(racers7[[#This Row],[RMCC - Omnium (A)]]+racers7[[#This Row],[Tour de Bowness - Omnium (A)]])</f>
        <v>0</v>
      </c>
      <c r="Q7" s="98">
        <v>5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71"/>
    </row>
    <row r="8" spans="1:34" ht="15.75" thickBot="1" x14ac:dyDescent="0.3">
      <c r="A8" s="30"/>
      <c r="B8" s="39" t="s">
        <v>563</v>
      </c>
      <c r="C8" s="39" t="s">
        <v>613</v>
      </c>
      <c r="D8" s="39" t="s">
        <v>49</v>
      </c>
      <c r="E8" s="32">
        <f t="shared" si="0"/>
        <v>2</v>
      </c>
      <c r="F8" s="33">
        <f t="shared" si="1"/>
        <v>2</v>
      </c>
      <c r="G8" s="34">
        <f t="shared" si="2"/>
        <v>0</v>
      </c>
      <c r="H8" s="35"/>
      <c r="I8" s="35"/>
      <c r="J8" s="124">
        <v>0</v>
      </c>
      <c r="K8" s="37">
        <v>0</v>
      </c>
      <c r="L8" s="36"/>
      <c r="M8" s="36"/>
      <c r="N8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2</v>
      </c>
      <c r="O8" s="37">
        <f>SUM(racers7[[#This Row],[RMCC - Hill Climb (A)]]+racers7[[#This Row],[Tour de Bowness - Hill Climb (A)]]+racers7[[#This Row],[CABC ITT Provincial Championships (A)]])</f>
        <v>0</v>
      </c>
      <c r="P8" s="38">
        <f>SUM(racers7[[#This Row],[RMCC - Omnium (A)]]+racers7[[#This Row],[Tour de Bowness - Omnium (A)]])</f>
        <v>0</v>
      </c>
      <c r="Q8" s="98">
        <v>2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71"/>
    </row>
    <row r="9" spans="1:34" ht="15.75" thickBot="1" x14ac:dyDescent="0.3">
      <c r="A9" s="30"/>
      <c r="B9" s="39" t="s">
        <v>353</v>
      </c>
      <c r="C9" s="39" t="s">
        <v>583</v>
      </c>
      <c r="D9" s="39" t="s">
        <v>41</v>
      </c>
      <c r="E9" s="32">
        <f t="shared" si="0"/>
        <v>0</v>
      </c>
      <c r="F9" s="33">
        <f t="shared" si="1"/>
        <v>40</v>
      </c>
      <c r="G9" s="34">
        <f t="shared" si="2"/>
        <v>20</v>
      </c>
      <c r="H9" s="35"/>
      <c r="I9" s="35"/>
      <c r="J9" s="124">
        <v>20</v>
      </c>
      <c r="K9" s="37">
        <v>20</v>
      </c>
      <c r="L9" s="36"/>
      <c r="M9" s="36"/>
      <c r="N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9" s="37">
        <f>SUM(racers7[[#This Row],[RMCC - Hill Climb (A)]]+racers7[[#This Row],[Tour de Bowness - Hill Climb (A)]]+racers7[[#This Row],[CABC ITT Provincial Championships (A)]])</f>
        <v>0</v>
      </c>
      <c r="P9" s="38">
        <f>SUM(racers7[[#This Row],[RMCC - Omnium (A)]]+racers7[[#This Row],[Tour de Bowness - Omnium (A)]])</f>
        <v>0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71"/>
    </row>
    <row r="10" spans="1:34" ht="15.75" thickBot="1" x14ac:dyDescent="0.3">
      <c r="A10" s="30"/>
      <c r="B10" s="39" t="s">
        <v>688</v>
      </c>
      <c r="C10" s="39" t="s">
        <v>687</v>
      </c>
      <c r="D10" s="39" t="s">
        <v>16</v>
      </c>
      <c r="E10" s="32">
        <f t="shared" si="0"/>
        <v>0</v>
      </c>
      <c r="F10" s="33">
        <f t="shared" si="1"/>
        <v>46</v>
      </c>
      <c r="G10" s="34">
        <f t="shared" si="2"/>
        <v>15</v>
      </c>
      <c r="H10" s="35"/>
      <c r="I10" s="35"/>
      <c r="J10" s="124">
        <v>31</v>
      </c>
      <c r="K10" s="37">
        <v>15</v>
      </c>
      <c r="L10" s="36"/>
      <c r="M10" s="36"/>
      <c r="N1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0" s="37">
        <f>SUM(racers7[[#This Row],[RMCC - Hill Climb (A)]]+racers7[[#This Row],[Tour de Bowness - Hill Climb (A)]]+racers7[[#This Row],[CABC ITT Provincial Championships (A)]])</f>
        <v>0</v>
      </c>
      <c r="P10" s="38">
        <f>SUM(racers7[[#This Row],[RMCC - Omnium (A)]]+racers7[[#This Row],[Tour de Bowness - Omnium (A)]])</f>
        <v>0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71"/>
    </row>
    <row r="11" spans="1:34" ht="15.75" thickBot="1" x14ac:dyDescent="0.3">
      <c r="A11" s="30"/>
      <c r="B11" s="39" t="s">
        <v>609</v>
      </c>
      <c r="C11" s="39" t="s">
        <v>610</v>
      </c>
      <c r="D11" s="39" t="s">
        <v>49</v>
      </c>
      <c r="E11" s="32">
        <f t="shared" si="0"/>
        <v>0</v>
      </c>
      <c r="F11" s="33">
        <f t="shared" si="1"/>
        <v>37</v>
      </c>
      <c r="G11" s="34">
        <f t="shared" si="2"/>
        <v>2</v>
      </c>
      <c r="H11" s="35"/>
      <c r="I11" s="35"/>
      <c r="J11" s="124">
        <v>35</v>
      </c>
      <c r="K11" s="37">
        <v>2</v>
      </c>
      <c r="L11" s="36"/>
      <c r="M11" s="36"/>
      <c r="N1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1" s="37">
        <f>SUM(racers7[[#This Row],[RMCC - Hill Climb (A)]]+racers7[[#This Row],[Tour de Bowness - Hill Climb (A)]]+racers7[[#This Row],[CABC ITT Provincial Championships (A)]])</f>
        <v>0</v>
      </c>
      <c r="P11" s="38">
        <f>SUM(racers7[[#This Row],[RMCC - Omnium (A)]]+racers7[[#This Row],[Tour de Bowness - Omnium (A)]])</f>
        <v>0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71"/>
    </row>
    <row r="12" spans="1:34" ht="15.75" thickBot="1" x14ac:dyDescent="0.3">
      <c r="A12" s="30"/>
      <c r="B12" s="39" t="s">
        <v>378</v>
      </c>
      <c r="C12" s="39" t="s">
        <v>379</v>
      </c>
      <c r="D12" s="39" t="s">
        <v>10</v>
      </c>
      <c r="E12" s="32">
        <f t="shared" si="0"/>
        <v>0</v>
      </c>
      <c r="F12" s="33">
        <f t="shared" si="1"/>
        <v>33</v>
      </c>
      <c r="G12" s="34">
        <f t="shared" si="2"/>
        <v>8</v>
      </c>
      <c r="H12" s="35"/>
      <c r="I12" s="35"/>
      <c r="J12" s="124">
        <v>25</v>
      </c>
      <c r="K12" s="37">
        <v>8</v>
      </c>
      <c r="L12" s="36"/>
      <c r="M12" s="36"/>
      <c r="N1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2" s="37">
        <f>SUM(racers7[[#This Row],[RMCC - Hill Climb (A)]]+racers7[[#This Row],[Tour de Bowness - Hill Climb (A)]]+racers7[[#This Row],[CABC ITT Provincial Championships (A)]])</f>
        <v>0</v>
      </c>
      <c r="P12" s="38">
        <f>SUM(racers7[[#This Row],[RMCC - Omnium (A)]]+racers7[[#This Row],[Tour de Bowness - Omnium (A)]])</f>
        <v>0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71"/>
    </row>
    <row r="13" spans="1:34" ht="15.75" thickBot="1" x14ac:dyDescent="0.3">
      <c r="A13" s="30"/>
      <c r="B13" s="39" t="s">
        <v>664</v>
      </c>
      <c r="C13" s="39" t="s">
        <v>701</v>
      </c>
      <c r="D13" s="39" t="s">
        <v>287</v>
      </c>
      <c r="E13" s="32">
        <f t="shared" si="0"/>
        <v>0</v>
      </c>
      <c r="F13" s="33">
        <f t="shared" si="1"/>
        <v>28</v>
      </c>
      <c r="G13" s="34">
        <f t="shared" si="2"/>
        <v>0</v>
      </c>
      <c r="H13" s="35"/>
      <c r="I13" s="35"/>
      <c r="J13" s="124">
        <v>28</v>
      </c>
      <c r="K13" s="37">
        <v>0</v>
      </c>
      <c r="L13" s="36"/>
      <c r="M13" s="36"/>
      <c r="N13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3" s="37">
        <f>SUM(racers7[[#This Row],[RMCC - Hill Climb (A)]]+racers7[[#This Row],[Tour de Bowness - Hill Climb (A)]]+racers7[[#This Row],[CABC ITT Provincial Championships (A)]])</f>
        <v>0</v>
      </c>
      <c r="P13" s="38">
        <f>SUM(racers7[[#This Row],[RMCC - Omnium (A)]]+racers7[[#This Row],[Tour de Bowness - Omnium (A)]])</f>
        <v>0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71"/>
    </row>
    <row r="14" spans="1:34" ht="15.75" thickBot="1" x14ac:dyDescent="0.3">
      <c r="A14" s="30"/>
      <c r="B14" s="39" t="s">
        <v>639</v>
      </c>
      <c r="C14" s="39" t="s">
        <v>640</v>
      </c>
      <c r="D14" s="39" t="s">
        <v>255</v>
      </c>
      <c r="E14" s="32">
        <f t="shared" si="0"/>
        <v>0</v>
      </c>
      <c r="F14" s="33">
        <f t="shared" si="1"/>
        <v>21</v>
      </c>
      <c r="G14" s="34">
        <f t="shared" si="2"/>
        <v>20</v>
      </c>
      <c r="H14" s="35"/>
      <c r="I14" s="35"/>
      <c r="J14" s="124">
        <v>1</v>
      </c>
      <c r="K14" s="37">
        <v>20</v>
      </c>
      <c r="L14" s="36"/>
      <c r="M14" s="36"/>
      <c r="N14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4" s="37">
        <f>SUM(racers7[[#This Row],[RMCC - Hill Climb (A)]]+racers7[[#This Row],[Tour de Bowness - Hill Climb (A)]]+racers7[[#This Row],[CABC ITT Provincial Championships (A)]])</f>
        <v>0</v>
      </c>
      <c r="P14" s="38">
        <f>SUM(racers7[[#This Row],[RMCC - Omnium (A)]]+racers7[[#This Row],[Tour de Bowness - Omnium (A)]])</f>
        <v>0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71"/>
    </row>
    <row r="15" spans="1:34" ht="15.75" thickBot="1" x14ac:dyDescent="0.3">
      <c r="A15" s="30"/>
      <c r="B15" s="39" t="s">
        <v>497</v>
      </c>
      <c r="C15" s="39" t="s">
        <v>650</v>
      </c>
      <c r="D15" s="39" t="s">
        <v>10</v>
      </c>
      <c r="E15" s="32">
        <f t="shared" si="0"/>
        <v>0</v>
      </c>
      <c r="F15" s="33">
        <f t="shared" si="1"/>
        <v>30</v>
      </c>
      <c r="G15" s="34">
        <f t="shared" si="2"/>
        <v>20</v>
      </c>
      <c r="H15" s="35"/>
      <c r="I15" s="35"/>
      <c r="J15" s="124">
        <v>10</v>
      </c>
      <c r="K15" s="37">
        <v>20</v>
      </c>
      <c r="L15" s="36"/>
      <c r="M15" s="36"/>
      <c r="N1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5" s="37">
        <f>SUM(racers7[[#This Row],[RMCC - Hill Climb (A)]]+racers7[[#This Row],[Tour de Bowness - Hill Climb (A)]]+racers7[[#This Row],[CABC ITT Provincial Championships (A)]])</f>
        <v>0</v>
      </c>
      <c r="P15" s="38">
        <f>SUM(racers7[[#This Row],[RMCC - Omnium (A)]]+racers7[[#This Row],[Tour de Bowness - Omnium (A)]])</f>
        <v>0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71"/>
    </row>
    <row r="16" spans="1:34" ht="15.75" thickBot="1" x14ac:dyDescent="0.3">
      <c r="A16" s="30"/>
      <c r="B16" s="39" t="s">
        <v>177</v>
      </c>
      <c r="C16" s="39" t="s">
        <v>144</v>
      </c>
      <c r="D16" s="39" t="s">
        <v>14</v>
      </c>
      <c r="E16" s="32">
        <f t="shared" si="0"/>
        <v>0</v>
      </c>
      <c r="F16" s="33">
        <f t="shared" si="1"/>
        <v>28</v>
      </c>
      <c r="G16" s="34">
        <f t="shared" si="2"/>
        <v>2</v>
      </c>
      <c r="H16" s="35"/>
      <c r="I16" s="35"/>
      <c r="J16" s="124">
        <v>26</v>
      </c>
      <c r="K16" s="37">
        <v>2</v>
      </c>
      <c r="L16" s="36"/>
      <c r="M16" s="36"/>
      <c r="N16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6" s="37">
        <f>SUM(racers7[[#This Row],[RMCC - Hill Climb (A)]]+racers7[[#This Row],[Tour de Bowness - Hill Climb (A)]]+racers7[[#This Row],[CABC ITT Provincial Championships (A)]])</f>
        <v>0</v>
      </c>
      <c r="P16" s="38">
        <f>SUM(racers7[[#This Row],[RMCC - Omnium (A)]]+racers7[[#This Row],[Tour de Bowness - Omnium (A)]])</f>
        <v>0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71"/>
    </row>
    <row r="17" spans="1:34" ht="15.75" thickBot="1" x14ac:dyDescent="0.3">
      <c r="A17" s="30"/>
      <c r="B17" s="39" t="s">
        <v>735</v>
      </c>
      <c r="C17" s="39" t="s">
        <v>736</v>
      </c>
      <c r="D17" s="39" t="s">
        <v>31</v>
      </c>
      <c r="E17" s="32">
        <f t="shared" si="0"/>
        <v>0</v>
      </c>
      <c r="F17" s="33">
        <f t="shared" si="1"/>
        <v>22</v>
      </c>
      <c r="G17" s="34">
        <f t="shared" si="2"/>
        <v>10</v>
      </c>
      <c r="H17" s="35"/>
      <c r="I17" s="35"/>
      <c r="J17" s="124">
        <v>12</v>
      </c>
      <c r="K17" s="37">
        <v>10</v>
      </c>
      <c r="L17" s="36"/>
      <c r="M17" s="36"/>
      <c r="N1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7" s="37">
        <f>SUM(racers7[[#This Row],[RMCC - Hill Climb (A)]]+racers7[[#This Row],[Tour de Bowness - Hill Climb (A)]]+racers7[[#This Row],[CABC ITT Provincial Championships (A)]])</f>
        <v>0</v>
      </c>
      <c r="P17" s="38">
        <f>SUM(racers7[[#This Row],[RMCC - Omnium (A)]]+racers7[[#This Row],[Tour de Bowness - Omnium (A)]])</f>
        <v>0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71"/>
    </row>
    <row r="18" spans="1:34" ht="15.75" thickBot="1" x14ac:dyDescent="0.3">
      <c r="A18" s="30"/>
      <c r="B18" s="39" t="s">
        <v>429</v>
      </c>
      <c r="C18" s="39" t="s">
        <v>397</v>
      </c>
      <c r="D18" s="39" t="s">
        <v>10</v>
      </c>
      <c r="E18" s="32">
        <f t="shared" si="0"/>
        <v>0</v>
      </c>
      <c r="F18" s="33">
        <f t="shared" si="1"/>
        <v>20</v>
      </c>
      <c r="G18" s="34">
        <f t="shared" si="2"/>
        <v>20</v>
      </c>
      <c r="H18" s="35"/>
      <c r="I18" s="35"/>
      <c r="J18" s="124">
        <v>0</v>
      </c>
      <c r="K18" s="37">
        <v>20</v>
      </c>
      <c r="L18" s="36"/>
      <c r="M18" s="36"/>
      <c r="N18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8" s="37">
        <f>SUM(racers7[[#This Row],[RMCC - Hill Climb (A)]]+racers7[[#This Row],[Tour de Bowness - Hill Climb (A)]]+racers7[[#This Row],[CABC ITT Provincial Championships (A)]])</f>
        <v>0</v>
      </c>
      <c r="P18" s="38">
        <f>SUM(racers7[[#This Row],[RMCC - Omnium (A)]]+racers7[[#This Row],[Tour de Bowness - Omnium (A)]])</f>
        <v>0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71"/>
    </row>
    <row r="19" spans="1:34" ht="15.75" thickBot="1" x14ac:dyDescent="0.3">
      <c r="A19" s="30"/>
      <c r="B19" s="39" t="s">
        <v>502</v>
      </c>
      <c r="C19" s="39" t="s">
        <v>314</v>
      </c>
      <c r="D19" s="39" t="s">
        <v>176</v>
      </c>
      <c r="E19" s="32">
        <f t="shared" si="0"/>
        <v>0</v>
      </c>
      <c r="F19" s="33">
        <f t="shared" si="1"/>
        <v>20</v>
      </c>
      <c r="G19" s="34">
        <f t="shared" si="2"/>
        <v>0</v>
      </c>
      <c r="H19" s="35"/>
      <c r="I19" s="35"/>
      <c r="J19" s="124">
        <v>20</v>
      </c>
      <c r="K19" s="37">
        <v>0</v>
      </c>
      <c r="L19" s="36"/>
      <c r="M19" s="36"/>
      <c r="N1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19" s="37">
        <f>SUM(racers7[[#This Row],[RMCC - Hill Climb (A)]]+racers7[[#This Row],[Tour de Bowness - Hill Climb (A)]]+racers7[[#This Row],[CABC ITT Provincial Championships (A)]])</f>
        <v>0</v>
      </c>
      <c r="P19" s="38">
        <f>SUM(racers7[[#This Row],[RMCC - Omnium (A)]]+racers7[[#This Row],[Tour de Bowness - Omnium (A)]])</f>
        <v>0</v>
      </c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71"/>
    </row>
    <row r="20" spans="1:34" ht="15.75" thickBot="1" x14ac:dyDescent="0.3">
      <c r="A20" s="30"/>
      <c r="B20" s="39" t="s">
        <v>452</v>
      </c>
      <c r="C20" s="39" t="s">
        <v>453</v>
      </c>
      <c r="D20" s="39" t="s">
        <v>28</v>
      </c>
      <c r="E20" s="32">
        <f t="shared" si="0"/>
        <v>0</v>
      </c>
      <c r="F20" s="33">
        <f t="shared" si="1"/>
        <v>15</v>
      </c>
      <c r="G20" s="34">
        <f t="shared" si="2"/>
        <v>7</v>
      </c>
      <c r="H20" s="35"/>
      <c r="I20" s="35"/>
      <c r="J20" s="124">
        <v>8</v>
      </c>
      <c r="K20" s="37">
        <v>7</v>
      </c>
      <c r="L20" s="36"/>
      <c r="M20" s="36"/>
      <c r="N2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0" s="37">
        <f>SUM(racers7[[#This Row],[RMCC - Hill Climb (A)]]+racers7[[#This Row],[Tour de Bowness - Hill Climb (A)]]+racers7[[#This Row],[CABC ITT Provincial Championships (A)]])</f>
        <v>0</v>
      </c>
      <c r="P20" s="38">
        <f>SUM(racers7[[#This Row],[RMCC - Omnium (A)]]+racers7[[#This Row],[Tour de Bowness - Omnium (A)]])</f>
        <v>0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71"/>
    </row>
    <row r="21" spans="1:34" ht="15.75" thickBot="1" x14ac:dyDescent="0.3">
      <c r="A21" s="30"/>
      <c r="B21" s="31" t="s">
        <v>518</v>
      </c>
      <c r="C21" s="31" t="s">
        <v>149</v>
      </c>
      <c r="D21" s="31" t="s">
        <v>16</v>
      </c>
      <c r="E21" s="32">
        <f t="shared" si="0"/>
        <v>0</v>
      </c>
      <c r="F21" s="44">
        <f t="shared" si="1"/>
        <v>14</v>
      </c>
      <c r="G21" s="34">
        <f t="shared" si="2"/>
        <v>14</v>
      </c>
      <c r="H21" s="35"/>
      <c r="I21" s="35"/>
      <c r="J21" s="124">
        <v>0</v>
      </c>
      <c r="K21" s="37">
        <v>14</v>
      </c>
      <c r="L21" s="36"/>
      <c r="M21" s="36"/>
      <c r="N2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1" s="37">
        <f>SUM(racers7[[#This Row],[RMCC - Hill Climb (A)]]+racers7[[#This Row],[Tour de Bowness - Hill Climb (A)]]+racers7[[#This Row],[CABC ITT Provincial Championships (A)]])</f>
        <v>0</v>
      </c>
      <c r="P21" s="38">
        <f>SUM(racers7[[#This Row],[RMCC - Omnium (A)]]+racers7[[#This Row],[Tour de Bowness - Omnium (A)]])</f>
        <v>0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71"/>
    </row>
    <row r="22" spans="1:34" ht="15.75" thickBot="1" x14ac:dyDescent="0.3">
      <c r="A22" s="30"/>
      <c r="B22" s="39" t="s">
        <v>505</v>
      </c>
      <c r="C22" s="39" t="s">
        <v>360</v>
      </c>
      <c r="D22" s="39" t="s">
        <v>233</v>
      </c>
      <c r="E22" s="32">
        <f t="shared" si="0"/>
        <v>0</v>
      </c>
      <c r="F22" s="44">
        <f t="shared" si="1"/>
        <v>12</v>
      </c>
      <c r="G22" s="34">
        <f t="shared" si="2"/>
        <v>0</v>
      </c>
      <c r="H22" s="35"/>
      <c r="I22" s="35"/>
      <c r="J22" s="124">
        <v>12</v>
      </c>
      <c r="K22" s="37">
        <v>0</v>
      </c>
      <c r="L22" s="36"/>
      <c r="M22" s="36"/>
      <c r="N2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2" s="37">
        <f>SUM(racers7[[#This Row],[RMCC - Hill Climb (A)]]+racers7[[#This Row],[Tour de Bowness - Hill Climb (A)]]+racers7[[#This Row],[CABC ITT Provincial Championships (A)]])</f>
        <v>0</v>
      </c>
      <c r="P22" s="38">
        <f>SUM(racers7[[#This Row],[RMCC - Omnium (A)]]+racers7[[#This Row],[Tour de Bowness - Omnium (A)]])</f>
        <v>0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71"/>
    </row>
    <row r="23" spans="1:34" ht="15.75" thickBot="1" x14ac:dyDescent="0.3">
      <c r="A23" s="48"/>
      <c r="B23" s="56" t="s">
        <v>637</v>
      </c>
      <c r="C23" s="56" t="s">
        <v>638</v>
      </c>
      <c r="D23" s="56" t="s">
        <v>255</v>
      </c>
      <c r="E23" s="50">
        <f t="shared" si="0"/>
        <v>0</v>
      </c>
      <c r="F23" s="51">
        <f t="shared" si="1"/>
        <v>12</v>
      </c>
      <c r="G23" s="52">
        <f t="shared" si="2"/>
        <v>12</v>
      </c>
      <c r="H23" s="35"/>
      <c r="I23" s="35"/>
      <c r="J23" s="133">
        <v>0</v>
      </c>
      <c r="K23" s="73">
        <v>12</v>
      </c>
      <c r="L23" s="55"/>
      <c r="M23" s="55"/>
      <c r="N23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3" s="37">
        <f>SUM(racers7[[#This Row],[RMCC - Hill Climb (A)]]+racers7[[#This Row],[Tour de Bowness - Hill Climb (A)]]+racers7[[#This Row],[CABC ITT Provincial Championships (A)]])</f>
        <v>0</v>
      </c>
      <c r="P23" s="38">
        <f>SUM(racers7[[#This Row],[RMCC - Omnium (A)]]+racers7[[#This Row],[Tour de Bowness - Omnium (A)]])</f>
        <v>0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71"/>
    </row>
    <row r="24" spans="1:34" ht="15.75" thickBot="1" x14ac:dyDescent="0.3">
      <c r="A24" s="48"/>
      <c r="B24" s="56" t="s">
        <v>740</v>
      </c>
      <c r="C24" s="56" t="s">
        <v>27</v>
      </c>
      <c r="D24" s="56" t="s">
        <v>39</v>
      </c>
      <c r="E24" s="50">
        <f t="shared" si="0"/>
        <v>0</v>
      </c>
      <c r="F24" s="51">
        <f t="shared" si="1"/>
        <v>12</v>
      </c>
      <c r="G24" s="52">
        <f t="shared" si="2"/>
        <v>0</v>
      </c>
      <c r="H24" s="35"/>
      <c r="I24" s="35"/>
      <c r="J24" s="133">
        <v>12</v>
      </c>
      <c r="K24" s="73">
        <v>0</v>
      </c>
      <c r="L24" s="55"/>
      <c r="M24" s="55"/>
      <c r="N2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4" s="73">
        <f>SUM(racers7[[#This Row],[RMCC - Hill Climb (A)]]+racers7[[#This Row],[Tour de Bowness - Hill Climb (A)]]+racers7[[#This Row],[CABC ITT Provincial Championships (A)]])</f>
        <v>0</v>
      </c>
      <c r="P24" s="74">
        <f>SUM(racers7[[#This Row],[RMCC - Omnium (A)]]+racers7[[#This Row],[Tour de Bowness - Omnium (A)]])</f>
        <v>0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71"/>
    </row>
    <row r="25" spans="1:34" ht="15.75" thickBot="1" x14ac:dyDescent="0.3">
      <c r="A25" s="48"/>
      <c r="B25" s="56" t="s">
        <v>691</v>
      </c>
      <c r="C25" s="56" t="s">
        <v>314</v>
      </c>
      <c r="D25" s="56" t="s">
        <v>287</v>
      </c>
      <c r="E25" s="50">
        <f t="shared" si="0"/>
        <v>0</v>
      </c>
      <c r="F25" s="51">
        <f t="shared" si="1"/>
        <v>12</v>
      </c>
      <c r="G25" s="52">
        <f t="shared" si="2"/>
        <v>12</v>
      </c>
      <c r="H25" s="35"/>
      <c r="I25" s="35"/>
      <c r="J25" s="133">
        <v>0</v>
      </c>
      <c r="K25" s="73">
        <v>12</v>
      </c>
      <c r="L25" s="55"/>
      <c r="M25" s="55"/>
      <c r="N25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5" s="73">
        <f>SUM(racers7[[#This Row],[RMCC - Hill Climb (A)]]+racers7[[#This Row],[Tour de Bowness - Hill Climb (A)]]+racers7[[#This Row],[CABC ITT Provincial Championships (A)]])</f>
        <v>0</v>
      </c>
      <c r="P25" s="74">
        <f>SUM(racers7[[#This Row],[RMCC - Omnium (A)]]+racers7[[#This Row],[Tour de Bowness - Omnium (A)]])</f>
        <v>0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71"/>
    </row>
    <row r="26" spans="1:34" ht="15.75" thickBot="1" x14ac:dyDescent="0.3">
      <c r="A26" s="48"/>
      <c r="B26" s="56" t="s">
        <v>415</v>
      </c>
      <c r="C26" s="56" t="s">
        <v>314</v>
      </c>
      <c r="D26" s="56" t="s">
        <v>41</v>
      </c>
      <c r="E26" s="50">
        <f t="shared" si="0"/>
        <v>0</v>
      </c>
      <c r="F26" s="51">
        <f t="shared" si="1"/>
        <v>10</v>
      </c>
      <c r="G26" s="52">
        <f t="shared" si="2"/>
        <v>0</v>
      </c>
      <c r="H26" s="35"/>
      <c r="I26" s="35"/>
      <c r="J26" s="133">
        <v>10</v>
      </c>
      <c r="K26" s="73">
        <v>0</v>
      </c>
      <c r="L26" s="55"/>
      <c r="M26" s="55"/>
      <c r="N26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6" s="73">
        <f>SUM(racers7[[#This Row],[RMCC - Hill Climb (A)]]+racers7[[#This Row],[Tour de Bowness - Hill Climb (A)]]+racers7[[#This Row],[CABC ITT Provincial Championships (A)]])</f>
        <v>0</v>
      </c>
      <c r="P26" s="74">
        <f>SUM(racers7[[#This Row],[RMCC - Omnium (A)]]+racers7[[#This Row],[Tour de Bowness - Omnium (A)]])</f>
        <v>0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71"/>
    </row>
    <row r="27" spans="1:34" ht="15.75" thickBot="1" x14ac:dyDescent="0.3">
      <c r="A27" s="48"/>
      <c r="B27" s="56" t="s">
        <v>513</v>
      </c>
      <c r="C27" s="56" t="s">
        <v>449</v>
      </c>
      <c r="D27" s="56" t="s">
        <v>104</v>
      </c>
      <c r="E27" s="50">
        <f t="shared" si="0"/>
        <v>0</v>
      </c>
      <c r="F27" s="118">
        <f t="shared" si="1"/>
        <v>10</v>
      </c>
      <c r="G27" s="52">
        <f t="shared" si="2"/>
        <v>10</v>
      </c>
      <c r="H27" s="35"/>
      <c r="I27" s="35"/>
      <c r="J27" s="133">
        <v>0</v>
      </c>
      <c r="K27" s="73">
        <v>10</v>
      </c>
      <c r="L27" s="55"/>
      <c r="M27" s="55"/>
      <c r="N27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7" s="73">
        <f>SUM(racers7[[#This Row],[RMCC - Hill Climb (A)]]+racers7[[#This Row],[Tour de Bowness - Hill Climb (A)]]+racers7[[#This Row],[CABC ITT Provincial Championships (A)]])</f>
        <v>0</v>
      </c>
      <c r="P27" s="74">
        <f>SUM(racers7[[#This Row],[RMCC - Omnium (A)]]+racers7[[#This Row],[Tour de Bowness - Omnium (A)]])</f>
        <v>0</v>
      </c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71"/>
    </row>
    <row r="28" spans="1:34" ht="15.75" thickBot="1" x14ac:dyDescent="0.3">
      <c r="A28" s="48"/>
      <c r="B28" s="56" t="s">
        <v>517</v>
      </c>
      <c r="C28" s="56" t="s">
        <v>77</v>
      </c>
      <c r="D28" s="56" t="s">
        <v>16</v>
      </c>
      <c r="E28" s="50">
        <f t="shared" si="0"/>
        <v>0</v>
      </c>
      <c r="F28" s="118">
        <f t="shared" si="1"/>
        <v>10</v>
      </c>
      <c r="G28" s="52">
        <f t="shared" si="2"/>
        <v>10</v>
      </c>
      <c r="H28" s="35"/>
      <c r="I28" s="35"/>
      <c r="J28" s="133">
        <v>0</v>
      </c>
      <c r="K28" s="73">
        <v>10</v>
      </c>
      <c r="L28" s="55"/>
      <c r="M28" s="55"/>
      <c r="N28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8" s="73">
        <f>SUM(racers7[[#This Row],[RMCC - Hill Climb (A)]]+racers7[[#This Row],[Tour de Bowness - Hill Climb (A)]]+racers7[[#This Row],[CABC ITT Provincial Championships (A)]])</f>
        <v>0</v>
      </c>
      <c r="P28" s="74">
        <f>SUM(racers7[[#This Row],[RMCC - Omnium (A)]]+racers7[[#This Row],[Tour de Bowness - Omnium (A)]])</f>
        <v>0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71"/>
    </row>
    <row r="29" spans="1:34" ht="15.75" thickBot="1" x14ac:dyDescent="0.3">
      <c r="A29" s="48"/>
      <c r="B29" s="56" t="s">
        <v>565</v>
      </c>
      <c r="C29" s="56" t="s">
        <v>313</v>
      </c>
      <c r="D29" s="56" t="s">
        <v>448</v>
      </c>
      <c r="E29" s="50">
        <f t="shared" si="0"/>
        <v>0</v>
      </c>
      <c r="F29" s="51">
        <f t="shared" si="1"/>
        <v>9</v>
      </c>
      <c r="G29" s="52">
        <f t="shared" si="2"/>
        <v>0</v>
      </c>
      <c r="H29" s="35"/>
      <c r="I29" s="35"/>
      <c r="J29" s="133">
        <v>9</v>
      </c>
      <c r="K29" s="73">
        <v>0</v>
      </c>
      <c r="L29" s="55"/>
      <c r="M29" s="55"/>
      <c r="N29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29" s="73">
        <f>SUM(racers7[[#This Row],[RMCC - Hill Climb (A)]]+racers7[[#This Row],[Tour de Bowness - Hill Climb (A)]]+racers7[[#This Row],[CABC ITT Provincial Championships (A)]])</f>
        <v>0</v>
      </c>
      <c r="P29" s="74">
        <f>SUM(racers7[[#This Row],[RMCC - Omnium (A)]]+racers7[[#This Row],[Tour de Bowness - Omnium (A)]])</f>
        <v>0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71"/>
    </row>
    <row r="30" spans="1:34" s="43" customFormat="1" ht="15.75" thickBot="1" x14ac:dyDescent="0.3">
      <c r="A30" s="30"/>
      <c r="B30" s="39" t="s">
        <v>572</v>
      </c>
      <c r="C30" s="39" t="s">
        <v>571</v>
      </c>
      <c r="D30" s="39" t="s">
        <v>31</v>
      </c>
      <c r="E30" s="32">
        <f t="shared" si="0"/>
        <v>0</v>
      </c>
      <c r="F30" s="33">
        <f t="shared" si="1"/>
        <v>8</v>
      </c>
      <c r="G30" s="34">
        <f t="shared" si="2"/>
        <v>0</v>
      </c>
      <c r="H30" s="35"/>
      <c r="I30" s="35"/>
      <c r="J30" s="133">
        <v>8</v>
      </c>
      <c r="K30" s="73">
        <v>0</v>
      </c>
      <c r="L30" s="36"/>
      <c r="M30" s="36"/>
      <c r="N3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0" s="37">
        <f>SUM(racers7[[#This Row],[RMCC - Hill Climb (A)]]+racers7[[#This Row],[Tour de Bowness - Hill Climb (A)]]+racers7[[#This Row],[CABC ITT Provincial Championships (A)]])</f>
        <v>0</v>
      </c>
      <c r="P30" s="38">
        <f>SUM(racers7[[#This Row],[RMCC - Omnium (A)]]+racers7[[#This Row],[Tour de Bowness - Omnium (A)]])</f>
        <v>0</v>
      </c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4" ht="15.75" thickBot="1" x14ac:dyDescent="0.3">
      <c r="A31" s="30"/>
      <c r="B31" s="39" t="s">
        <v>685</v>
      </c>
      <c r="C31" s="39" t="s">
        <v>686</v>
      </c>
      <c r="D31" s="39" t="s">
        <v>10</v>
      </c>
      <c r="E31" s="32">
        <f t="shared" si="0"/>
        <v>0</v>
      </c>
      <c r="F31" s="33">
        <f t="shared" si="1"/>
        <v>8</v>
      </c>
      <c r="G31" s="34">
        <f t="shared" si="2"/>
        <v>0</v>
      </c>
      <c r="H31" s="35"/>
      <c r="I31" s="35"/>
      <c r="J31" s="133">
        <v>8</v>
      </c>
      <c r="K31" s="73">
        <v>0</v>
      </c>
      <c r="L31" s="36"/>
      <c r="M31" s="36"/>
      <c r="N31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1" s="37">
        <f>SUM(racers7[[#This Row],[RMCC - Hill Climb (A)]]+racers7[[#This Row],[Tour de Bowness - Hill Climb (A)]]+racers7[[#This Row],[CABC ITT Provincial Championships (A)]])</f>
        <v>0</v>
      </c>
      <c r="P31" s="38">
        <f>SUM(racers7[[#This Row],[RMCC - Omnium (A)]]+racers7[[#This Row],[Tour de Bowness - Omnium (A)]])</f>
        <v>0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71"/>
    </row>
    <row r="32" spans="1:34" s="43" customFormat="1" ht="15.75" thickBot="1" x14ac:dyDescent="0.3">
      <c r="A32" s="30"/>
      <c r="B32" s="39" t="s">
        <v>459</v>
      </c>
      <c r="C32" s="39" t="s">
        <v>460</v>
      </c>
      <c r="D32" s="39" t="s">
        <v>104</v>
      </c>
      <c r="E32" s="32">
        <f t="shared" si="0"/>
        <v>0</v>
      </c>
      <c r="F32" s="33">
        <f t="shared" si="1"/>
        <v>8</v>
      </c>
      <c r="G32" s="34">
        <f t="shared" si="2"/>
        <v>4</v>
      </c>
      <c r="H32" s="35"/>
      <c r="I32" s="35"/>
      <c r="J32" s="133">
        <v>4</v>
      </c>
      <c r="K32" s="73">
        <v>4</v>
      </c>
      <c r="L32" s="36"/>
      <c r="M32" s="36"/>
      <c r="N32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2" s="37">
        <f>SUM(racers7[[#This Row],[RMCC - Hill Climb (A)]]+racers7[[#This Row],[Tour de Bowness - Hill Climb (A)]]+racers7[[#This Row],[CABC ITT Provincial Championships (A)]])</f>
        <v>0</v>
      </c>
      <c r="P32" s="38">
        <f>SUM(racers7[[#This Row],[RMCC - Omnium (A)]]+racers7[[#This Row],[Tour de Bowness - Omnium (A)]])</f>
        <v>0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4" ht="15.75" thickBot="1" x14ac:dyDescent="0.3">
      <c r="A33" s="48"/>
      <c r="B33" s="39" t="s">
        <v>413</v>
      </c>
      <c r="C33" s="56" t="s">
        <v>414</v>
      </c>
      <c r="D33" s="56" t="s">
        <v>233</v>
      </c>
      <c r="E33" s="50">
        <f t="shared" si="0"/>
        <v>0</v>
      </c>
      <c r="F33" s="51">
        <f t="shared" si="1"/>
        <v>6</v>
      </c>
      <c r="G33" s="52">
        <f t="shared" si="2"/>
        <v>0</v>
      </c>
      <c r="H33" s="53"/>
      <c r="I33" s="53"/>
      <c r="J33" s="133">
        <v>6</v>
      </c>
      <c r="K33" s="73">
        <v>0</v>
      </c>
      <c r="L33" s="55"/>
      <c r="M33" s="55"/>
      <c r="N33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3" s="73">
        <f>SUM(racers7[[#This Row],[RMCC - Hill Climb (A)]]+racers7[[#This Row],[Tour de Bowness - Hill Climb (A)]]+racers7[[#This Row],[CABC ITT Provincial Championships (A)]])</f>
        <v>0</v>
      </c>
      <c r="P33" s="74">
        <f>SUM(racers7[[#This Row],[RMCC - Omnium (A)]]+racers7[[#This Row],[Tour de Bowness - Omnium (A)]])</f>
        <v>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71"/>
    </row>
    <row r="34" spans="1:34" ht="15.75" thickBot="1" x14ac:dyDescent="0.3">
      <c r="A34" s="48"/>
      <c r="B34" s="56" t="s">
        <v>669</v>
      </c>
      <c r="C34" s="56" t="s">
        <v>55</v>
      </c>
      <c r="D34" s="56" t="s">
        <v>174</v>
      </c>
      <c r="E34" s="50">
        <f t="shared" ref="E34:E65" si="3">SUM(N34,O34,P34)</f>
        <v>0</v>
      </c>
      <c r="F34" s="51">
        <f t="shared" ref="F34:F65" si="4">SUM(G34,H34,I34,J34,L34,N34)</f>
        <v>4</v>
      </c>
      <c r="G34" s="52">
        <f t="shared" ref="G34:G65" si="5">+IF(SUM(K34,M34,O34)&gt;20,20,SUM(K34,M34,O34))</f>
        <v>0</v>
      </c>
      <c r="H34" s="53"/>
      <c r="I34" s="53"/>
      <c r="J34" s="133">
        <v>4</v>
      </c>
      <c r="K34" s="73">
        <v>0</v>
      </c>
      <c r="L34" s="55"/>
      <c r="M34" s="55"/>
      <c r="N3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4" s="73">
        <f>SUM(racers7[[#This Row],[RMCC - Hill Climb (A)]]+racers7[[#This Row],[Tour de Bowness - Hill Climb (A)]]+racers7[[#This Row],[CABC ITT Provincial Championships (A)]])</f>
        <v>0</v>
      </c>
      <c r="P34" s="74">
        <f>SUM(racers7[[#This Row],[RMCC - Omnium (A)]]+racers7[[#This Row],[Tour de Bowness - Omnium (A)]])</f>
        <v>0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71"/>
    </row>
    <row r="35" spans="1:34" ht="15.75" thickBot="1" x14ac:dyDescent="0.3">
      <c r="A35" s="48"/>
      <c r="B35" s="56" t="s">
        <v>658</v>
      </c>
      <c r="C35" s="56" t="s">
        <v>463</v>
      </c>
      <c r="D35" s="56" t="s">
        <v>122</v>
      </c>
      <c r="E35" s="50">
        <f t="shared" si="3"/>
        <v>0</v>
      </c>
      <c r="F35" s="51">
        <f t="shared" si="4"/>
        <v>4</v>
      </c>
      <c r="G35" s="52">
        <f t="shared" si="5"/>
        <v>4</v>
      </c>
      <c r="H35" s="53"/>
      <c r="I35" s="53"/>
      <c r="J35" s="133">
        <v>0</v>
      </c>
      <c r="K35" s="73">
        <v>4</v>
      </c>
      <c r="L35" s="55"/>
      <c r="M35" s="55"/>
      <c r="N35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5" s="73">
        <f>SUM(racers7[[#This Row],[RMCC - Hill Climb (A)]]+racers7[[#This Row],[Tour de Bowness - Hill Climb (A)]]+racers7[[#This Row],[CABC ITT Provincial Championships (A)]])</f>
        <v>0</v>
      </c>
      <c r="P35" s="74">
        <f>SUM(racers7[[#This Row],[RMCC - Omnium (A)]]+racers7[[#This Row],[Tour de Bowness - Omnium (A)]])</f>
        <v>0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71"/>
    </row>
    <row r="36" spans="1:34" ht="15.75" thickBot="1" x14ac:dyDescent="0.3">
      <c r="A36" s="48"/>
      <c r="B36" s="56" t="s">
        <v>403</v>
      </c>
      <c r="C36" s="56" t="s">
        <v>404</v>
      </c>
      <c r="D36" s="56" t="s">
        <v>49</v>
      </c>
      <c r="E36" s="50">
        <f t="shared" si="3"/>
        <v>0</v>
      </c>
      <c r="F36" s="118">
        <f t="shared" si="4"/>
        <v>2</v>
      </c>
      <c r="G36" s="52">
        <f t="shared" si="5"/>
        <v>2</v>
      </c>
      <c r="H36" s="53"/>
      <c r="I36" s="53"/>
      <c r="J36" s="133">
        <v>0</v>
      </c>
      <c r="K36" s="73">
        <v>2</v>
      </c>
      <c r="L36" s="55"/>
      <c r="M36" s="55"/>
      <c r="N36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6" s="73">
        <f>SUM(racers7[[#This Row],[RMCC - Hill Climb (A)]]+racers7[[#This Row],[Tour de Bowness - Hill Climb (A)]]+racers7[[#This Row],[CABC ITT Provincial Championships (A)]])</f>
        <v>0</v>
      </c>
      <c r="P36" s="74">
        <f>SUM(racers7[[#This Row],[RMCC - Omnium (A)]]+racers7[[#This Row],[Tour de Bowness - Omnium (A)]])</f>
        <v>0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71"/>
    </row>
    <row r="37" spans="1:34" ht="15.75" thickBot="1" x14ac:dyDescent="0.3">
      <c r="A37" s="48"/>
      <c r="B37" s="56" t="s">
        <v>150</v>
      </c>
      <c r="C37" s="56" t="s">
        <v>22</v>
      </c>
      <c r="D37" s="56" t="s">
        <v>174</v>
      </c>
      <c r="E37" s="50">
        <f t="shared" si="3"/>
        <v>0</v>
      </c>
      <c r="F37" s="51">
        <f t="shared" si="4"/>
        <v>2</v>
      </c>
      <c r="G37" s="52">
        <f t="shared" si="5"/>
        <v>0</v>
      </c>
      <c r="H37" s="53"/>
      <c r="I37" s="53"/>
      <c r="J37" s="133">
        <v>2</v>
      </c>
      <c r="K37" s="73">
        <v>0</v>
      </c>
      <c r="L37" s="55"/>
      <c r="M37" s="55"/>
      <c r="N37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7" s="73">
        <f>SUM(racers7[[#This Row],[RMCC - Hill Climb (A)]]+racers7[[#This Row],[Tour de Bowness - Hill Climb (A)]]+racers7[[#This Row],[CABC ITT Provincial Championships (A)]])</f>
        <v>0</v>
      </c>
      <c r="P37" s="74">
        <f>SUM(racers7[[#This Row],[RMCC - Omnium (A)]]+racers7[[#This Row],[Tour de Bowness - Omnium (A)]])</f>
        <v>0</v>
      </c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71"/>
    </row>
    <row r="38" spans="1:34" ht="15.75" thickBot="1" x14ac:dyDescent="0.3">
      <c r="A38" s="48"/>
      <c r="B38" s="56" t="s">
        <v>462</v>
      </c>
      <c r="C38" s="56" t="s">
        <v>463</v>
      </c>
      <c r="D38" s="56" t="s">
        <v>54</v>
      </c>
      <c r="E38" s="50">
        <f t="shared" si="3"/>
        <v>0</v>
      </c>
      <c r="F38" s="51">
        <f t="shared" si="4"/>
        <v>0</v>
      </c>
      <c r="G38" s="52">
        <f t="shared" si="5"/>
        <v>0</v>
      </c>
      <c r="H38" s="53"/>
      <c r="I38" s="53"/>
      <c r="J38" s="133">
        <v>0</v>
      </c>
      <c r="K38" s="73">
        <v>0</v>
      </c>
      <c r="L38" s="55"/>
      <c r="M38" s="55"/>
      <c r="N38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8" s="73">
        <f>SUM(racers7[[#This Row],[RMCC - Hill Climb (A)]]+racers7[[#This Row],[Tour de Bowness - Hill Climb (A)]]+racers7[[#This Row],[CABC ITT Provincial Championships (A)]])</f>
        <v>0</v>
      </c>
      <c r="P38" s="74">
        <f>SUM(racers7[[#This Row],[RMCC - Omnium (A)]]+racers7[[#This Row],[Tour de Bowness - Omnium (A)]])</f>
        <v>0</v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71"/>
    </row>
    <row r="39" spans="1:34" ht="15.75" thickBot="1" x14ac:dyDescent="0.3">
      <c r="A39" s="48"/>
      <c r="B39" s="56" t="s">
        <v>473</v>
      </c>
      <c r="C39" s="56" t="s">
        <v>313</v>
      </c>
      <c r="D39" s="56" t="s">
        <v>260</v>
      </c>
      <c r="E39" s="50">
        <f t="shared" si="3"/>
        <v>0</v>
      </c>
      <c r="F39" s="51">
        <f t="shared" si="4"/>
        <v>0</v>
      </c>
      <c r="G39" s="52">
        <f t="shared" si="5"/>
        <v>0</v>
      </c>
      <c r="H39" s="53"/>
      <c r="I39" s="53"/>
      <c r="J39" s="133">
        <v>0</v>
      </c>
      <c r="K39" s="73">
        <v>0</v>
      </c>
      <c r="L39" s="55"/>
      <c r="M39" s="55"/>
      <c r="N39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39" s="73">
        <f>SUM(racers7[[#This Row],[RMCC - Hill Climb (A)]]+racers7[[#This Row],[Tour de Bowness - Hill Climb (A)]]+racers7[[#This Row],[CABC ITT Provincial Championships (A)]])</f>
        <v>0</v>
      </c>
      <c r="P39" s="74">
        <f>SUM(racers7[[#This Row],[RMCC - Omnium (A)]]+racers7[[#This Row],[Tour de Bowness - Omnium (A)]])</f>
        <v>0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71"/>
    </row>
    <row r="40" spans="1:34" ht="15.75" thickBot="1" x14ac:dyDescent="0.3">
      <c r="A40" s="48"/>
      <c r="B40" s="56" t="s">
        <v>473</v>
      </c>
      <c r="C40" s="56" t="s">
        <v>386</v>
      </c>
      <c r="D40" s="56" t="s">
        <v>260</v>
      </c>
      <c r="E40" s="50">
        <f t="shared" si="3"/>
        <v>0</v>
      </c>
      <c r="F40" s="118">
        <f t="shared" si="4"/>
        <v>0</v>
      </c>
      <c r="G40" s="52">
        <f t="shared" si="5"/>
        <v>0</v>
      </c>
      <c r="H40" s="53"/>
      <c r="I40" s="53"/>
      <c r="J40" s="133">
        <v>0</v>
      </c>
      <c r="K40" s="73">
        <v>0</v>
      </c>
      <c r="L40" s="55"/>
      <c r="M40" s="55"/>
      <c r="N40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0" s="73">
        <f>SUM(racers7[[#This Row],[RMCC - Hill Climb (A)]]+racers7[[#This Row],[Tour de Bowness - Hill Climb (A)]]+racers7[[#This Row],[CABC ITT Provincial Championships (A)]])</f>
        <v>0</v>
      </c>
      <c r="P40" s="74">
        <f>SUM(racers7[[#This Row],[RMCC - Omnium (A)]]+racers7[[#This Row],[Tour de Bowness - Omnium (A)]])</f>
        <v>0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71"/>
    </row>
    <row r="41" spans="1:34" ht="15.75" thickBot="1" x14ac:dyDescent="0.3">
      <c r="A41" s="48"/>
      <c r="B41" s="56" t="s">
        <v>182</v>
      </c>
      <c r="C41" s="56" t="s">
        <v>27</v>
      </c>
      <c r="D41" s="56" t="s">
        <v>122</v>
      </c>
      <c r="E41" s="50">
        <f t="shared" si="3"/>
        <v>0</v>
      </c>
      <c r="F41" s="51">
        <f t="shared" si="4"/>
        <v>0</v>
      </c>
      <c r="G41" s="52">
        <f t="shared" si="5"/>
        <v>0</v>
      </c>
      <c r="H41" s="53"/>
      <c r="I41" s="53"/>
      <c r="J41" s="133">
        <v>0</v>
      </c>
      <c r="K41" s="73">
        <v>0</v>
      </c>
      <c r="L41" s="55"/>
      <c r="M41" s="55"/>
      <c r="N41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1" s="73">
        <f>SUM(racers7[[#This Row],[RMCC - Hill Climb (A)]]+racers7[[#This Row],[Tour de Bowness - Hill Climb (A)]]+racers7[[#This Row],[CABC ITT Provincial Championships (A)]])</f>
        <v>0</v>
      </c>
      <c r="P41" s="74">
        <f>SUM(racers7[[#This Row],[RMCC - Omnium (A)]]+racers7[[#This Row],[Tour de Bowness - Omnium (A)]])</f>
        <v>0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71"/>
    </row>
    <row r="42" spans="1:34" ht="15.75" thickBot="1" x14ac:dyDescent="0.3">
      <c r="A42" s="48"/>
      <c r="B42" s="56" t="s">
        <v>270</v>
      </c>
      <c r="C42" s="56" t="s">
        <v>271</v>
      </c>
      <c r="D42" s="56" t="s">
        <v>28</v>
      </c>
      <c r="E42" s="50">
        <f t="shared" si="3"/>
        <v>0</v>
      </c>
      <c r="F42" s="51">
        <f t="shared" si="4"/>
        <v>0</v>
      </c>
      <c r="G42" s="52">
        <f t="shared" si="5"/>
        <v>0</v>
      </c>
      <c r="H42" s="53"/>
      <c r="I42" s="53"/>
      <c r="J42" s="133">
        <v>0</v>
      </c>
      <c r="K42" s="73">
        <v>0</v>
      </c>
      <c r="L42" s="55"/>
      <c r="M42" s="55"/>
      <c r="N42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2" s="73">
        <f>SUM(racers7[[#This Row],[RMCC - Hill Climb (A)]]+racers7[[#This Row],[Tour de Bowness - Hill Climb (A)]]+racers7[[#This Row],[CABC ITT Provincial Championships (A)]])</f>
        <v>0</v>
      </c>
      <c r="P42" s="74">
        <f>SUM(racers7[[#This Row],[RMCC - Omnium (A)]]+racers7[[#This Row],[Tour de Bowness - Omnium (A)]])</f>
        <v>0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71"/>
    </row>
    <row r="43" spans="1:34" ht="15.75" thickBot="1" x14ac:dyDescent="0.3">
      <c r="A43" s="48"/>
      <c r="B43" s="49" t="s">
        <v>169</v>
      </c>
      <c r="C43" s="49" t="s">
        <v>36</v>
      </c>
      <c r="D43" s="49" t="s">
        <v>16</v>
      </c>
      <c r="E43" s="50">
        <f t="shared" si="3"/>
        <v>0</v>
      </c>
      <c r="F43" s="51">
        <f t="shared" si="4"/>
        <v>0</v>
      </c>
      <c r="G43" s="52">
        <f t="shared" si="5"/>
        <v>0</v>
      </c>
      <c r="H43" s="53"/>
      <c r="I43" s="53"/>
      <c r="J43" s="133">
        <v>0</v>
      </c>
      <c r="K43" s="73">
        <v>0</v>
      </c>
      <c r="L43" s="55"/>
      <c r="M43" s="55"/>
      <c r="N43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3" s="73">
        <f>SUM(racers7[[#This Row],[RMCC - Hill Climb (A)]]+racers7[[#This Row],[Tour de Bowness - Hill Climb (A)]]+racers7[[#This Row],[CABC ITT Provincial Championships (A)]])</f>
        <v>0</v>
      </c>
      <c r="P43" s="74">
        <f>SUM(racers7[[#This Row],[RMCC - Omnium (A)]]+racers7[[#This Row],[Tour de Bowness - Omnium (A)]])</f>
        <v>0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71"/>
    </row>
    <row r="44" spans="1:34" ht="15.75" thickBot="1" x14ac:dyDescent="0.3">
      <c r="A44" s="48"/>
      <c r="B44" s="56" t="s">
        <v>275</v>
      </c>
      <c r="C44" s="56" t="s">
        <v>55</v>
      </c>
      <c r="D44" s="56" t="s">
        <v>14</v>
      </c>
      <c r="E44" s="50">
        <f t="shared" si="3"/>
        <v>0</v>
      </c>
      <c r="F44" s="51">
        <f t="shared" si="4"/>
        <v>0</v>
      </c>
      <c r="G44" s="52">
        <f t="shared" si="5"/>
        <v>0</v>
      </c>
      <c r="H44" s="53"/>
      <c r="I44" s="53"/>
      <c r="J44" s="133">
        <v>0</v>
      </c>
      <c r="K44" s="73">
        <v>0</v>
      </c>
      <c r="L44" s="55"/>
      <c r="M44" s="55"/>
      <c r="N4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4" s="73">
        <f>SUM(racers7[[#This Row],[RMCC - Hill Climb (A)]]+racers7[[#This Row],[Tour de Bowness - Hill Climb (A)]]+racers7[[#This Row],[CABC ITT Provincial Championships (A)]])</f>
        <v>0</v>
      </c>
      <c r="P44" s="74">
        <f>SUM(racers7[[#This Row],[RMCC - Omnium (A)]]+racers7[[#This Row],[Tour de Bowness - Omnium (A)]])</f>
        <v>0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71"/>
    </row>
    <row r="45" spans="1:34" ht="15.75" thickBot="1" x14ac:dyDescent="0.3">
      <c r="A45" s="48"/>
      <c r="B45" s="49" t="s">
        <v>187</v>
      </c>
      <c r="C45" s="49" t="s">
        <v>188</v>
      </c>
      <c r="D45" s="49" t="s">
        <v>287</v>
      </c>
      <c r="E45" s="50">
        <f t="shared" si="3"/>
        <v>0</v>
      </c>
      <c r="F45" s="51">
        <f t="shared" si="4"/>
        <v>0</v>
      </c>
      <c r="G45" s="52">
        <f t="shared" si="5"/>
        <v>0</v>
      </c>
      <c r="H45" s="53"/>
      <c r="I45" s="53"/>
      <c r="J45" s="133">
        <v>0</v>
      </c>
      <c r="K45" s="73">
        <v>0</v>
      </c>
      <c r="L45" s="55"/>
      <c r="M45" s="55"/>
      <c r="N45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5" s="73">
        <f>SUM(racers7[[#This Row],[RMCC - Hill Climb (A)]]+racers7[[#This Row],[Tour de Bowness - Hill Climb (A)]]+racers7[[#This Row],[CABC ITT Provincial Championships (A)]])</f>
        <v>0</v>
      </c>
      <c r="P45" s="74">
        <f>SUM(racers7[[#This Row],[RMCC - Omnium (A)]]+racers7[[#This Row],[Tour de Bowness - Omnium (A)]])</f>
        <v>0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71"/>
    </row>
    <row r="46" spans="1:34" ht="15.75" thickBot="1" x14ac:dyDescent="0.3">
      <c r="A46" s="48"/>
      <c r="B46" s="49" t="s">
        <v>346</v>
      </c>
      <c r="C46" s="49" t="s">
        <v>347</v>
      </c>
      <c r="D46" s="49" t="s">
        <v>31</v>
      </c>
      <c r="E46" s="50">
        <f t="shared" si="3"/>
        <v>0</v>
      </c>
      <c r="F46" s="51">
        <f t="shared" si="4"/>
        <v>0</v>
      </c>
      <c r="G46" s="52">
        <f t="shared" si="5"/>
        <v>0</v>
      </c>
      <c r="H46" s="53"/>
      <c r="I46" s="53"/>
      <c r="J46" s="133">
        <v>0</v>
      </c>
      <c r="K46" s="73">
        <v>0</v>
      </c>
      <c r="L46" s="55"/>
      <c r="M46" s="55"/>
      <c r="N46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6" s="73">
        <f>SUM(racers7[[#This Row],[RMCC - Hill Climb (A)]]+racers7[[#This Row],[Tour de Bowness - Hill Climb (A)]]+racers7[[#This Row],[CABC ITT Provincial Championships (A)]])</f>
        <v>0</v>
      </c>
      <c r="P46" s="74">
        <f>SUM(racers7[[#This Row],[RMCC - Omnium (A)]]+racers7[[#This Row],[Tour de Bowness - Omnium (A)]])</f>
        <v>0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71"/>
    </row>
    <row r="47" spans="1:34" ht="15.75" thickBot="1" x14ac:dyDescent="0.3">
      <c r="A47" s="48"/>
      <c r="B47" s="49" t="s">
        <v>178</v>
      </c>
      <c r="C47" s="49" t="s">
        <v>179</v>
      </c>
      <c r="D47" s="49" t="s">
        <v>287</v>
      </c>
      <c r="E47" s="50">
        <f t="shared" si="3"/>
        <v>0</v>
      </c>
      <c r="F47" s="51">
        <f t="shared" si="4"/>
        <v>0</v>
      </c>
      <c r="G47" s="52">
        <f t="shared" si="5"/>
        <v>0</v>
      </c>
      <c r="H47" s="53"/>
      <c r="I47" s="53"/>
      <c r="J47" s="133">
        <v>0</v>
      </c>
      <c r="K47" s="73">
        <v>0</v>
      </c>
      <c r="L47" s="55"/>
      <c r="M47" s="55"/>
      <c r="N47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7" s="73">
        <f>SUM(racers7[[#This Row],[RMCC - Hill Climb (A)]]+racers7[[#This Row],[Tour de Bowness - Hill Climb (A)]]+racers7[[#This Row],[CABC ITT Provincial Championships (A)]])</f>
        <v>0</v>
      </c>
      <c r="P47" s="74">
        <f>SUM(racers7[[#This Row],[RMCC - Omnium (A)]]+racers7[[#This Row],[Tour de Bowness - Omnium (A)]])</f>
        <v>0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71"/>
    </row>
    <row r="48" spans="1:34" ht="15.75" thickBot="1" x14ac:dyDescent="0.3">
      <c r="A48" s="48"/>
      <c r="B48" s="56" t="s">
        <v>256</v>
      </c>
      <c r="C48" s="56" t="s">
        <v>22</v>
      </c>
      <c r="D48" s="56" t="s">
        <v>45</v>
      </c>
      <c r="E48" s="50">
        <f t="shared" si="3"/>
        <v>0</v>
      </c>
      <c r="F48" s="51">
        <f t="shared" si="4"/>
        <v>0</v>
      </c>
      <c r="G48" s="52">
        <f t="shared" si="5"/>
        <v>0</v>
      </c>
      <c r="H48" s="53"/>
      <c r="I48" s="53"/>
      <c r="J48" s="133">
        <v>0</v>
      </c>
      <c r="K48" s="73">
        <v>0</v>
      </c>
      <c r="L48" s="55"/>
      <c r="M48" s="55"/>
      <c r="N48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8" s="73">
        <f>SUM(racers7[[#This Row],[RMCC - Hill Climb (A)]]+racers7[[#This Row],[Tour de Bowness - Hill Climb (A)]]+racers7[[#This Row],[CABC ITT Provincial Championships (A)]])</f>
        <v>0</v>
      </c>
      <c r="P48" s="74">
        <f>SUM(racers7[[#This Row],[RMCC - Omnium (A)]]+racers7[[#This Row],[Tour de Bowness - Omnium (A)]])</f>
        <v>0</v>
      </c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71"/>
    </row>
    <row r="49" spans="1:34" ht="15.75" thickBot="1" x14ac:dyDescent="0.3">
      <c r="A49" s="48"/>
      <c r="B49" s="56" t="s">
        <v>412</v>
      </c>
      <c r="C49" s="56" t="s">
        <v>504</v>
      </c>
      <c r="D49" s="56" t="s">
        <v>233</v>
      </c>
      <c r="E49" s="50">
        <f t="shared" si="3"/>
        <v>0</v>
      </c>
      <c r="F49" s="118">
        <f t="shared" si="4"/>
        <v>0</v>
      </c>
      <c r="G49" s="52">
        <f t="shared" si="5"/>
        <v>0</v>
      </c>
      <c r="H49" s="53"/>
      <c r="I49" s="53"/>
      <c r="J49" s="133">
        <v>0</v>
      </c>
      <c r="K49" s="73">
        <v>0</v>
      </c>
      <c r="L49" s="55"/>
      <c r="M49" s="55"/>
      <c r="N49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49" s="73">
        <f>SUM(racers7[[#This Row],[RMCC - Hill Climb (A)]]+racers7[[#This Row],[Tour de Bowness - Hill Climb (A)]]+racers7[[#This Row],[CABC ITT Provincial Championships (A)]])</f>
        <v>0</v>
      </c>
      <c r="P49" s="74">
        <f>SUM(racers7[[#This Row],[RMCC - Omnium (A)]]+racers7[[#This Row],[Tour de Bowness - Omnium (A)]])</f>
        <v>0</v>
      </c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71"/>
    </row>
    <row r="50" spans="1:34" ht="15.75" thickBot="1" x14ac:dyDescent="0.3">
      <c r="A50" s="48"/>
      <c r="B50" s="56" t="s">
        <v>521</v>
      </c>
      <c r="C50" s="56" t="s">
        <v>36</v>
      </c>
      <c r="D50" s="56" t="s">
        <v>49</v>
      </c>
      <c r="E50" s="50">
        <f t="shared" si="3"/>
        <v>0</v>
      </c>
      <c r="F50" s="51">
        <f t="shared" si="4"/>
        <v>0</v>
      </c>
      <c r="G50" s="52">
        <f t="shared" si="5"/>
        <v>0</v>
      </c>
      <c r="H50" s="53"/>
      <c r="I50" s="53"/>
      <c r="J50" s="133">
        <v>0</v>
      </c>
      <c r="K50" s="73">
        <v>0</v>
      </c>
      <c r="L50" s="55"/>
      <c r="M50" s="55"/>
      <c r="N50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0" s="73">
        <f>SUM(racers7[[#This Row],[RMCC - Hill Climb (A)]]+racers7[[#This Row],[Tour de Bowness - Hill Climb (A)]]+racers7[[#This Row],[CABC ITT Provincial Championships (A)]])</f>
        <v>0</v>
      </c>
      <c r="P50" s="74">
        <f>SUM(racers7[[#This Row],[RMCC - Omnium (A)]]+racers7[[#This Row],[Tour de Bowness - Omnium (A)]])</f>
        <v>0</v>
      </c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71"/>
    </row>
    <row r="51" spans="1:34" ht="15.75" thickBot="1" x14ac:dyDescent="0.3">
      <c r="A51" s="48"/>
      <c r="B51" s="49" t="s">
        <v>166</v>
      </c>
      <c r="C51" s="49" t="s">
        <v>146</v>
      </c>
      <c r="D51" s="49" t="s">
        <v>39</v>
      </c>
      <c r="E51" s="50">
        <f t="shared" si="3"/>
        <v>0</v>
      </c>
      <c r="F51" s="51">
        <f t="shared" si="4"/>
        <v>0</v>
      </c>
      <c r="G51" s="52">
        <f t="shared" si="5"/>
        <v>0</v>
      </c>
      <c r="H51" s="53"/>
      <c r="I51" s="53"/>
      <c r="J51" s="133">
        <v>0</v>
      </c>
      <c r="K51" s="73">
        <v>0</v>
      </c>
      <c r="L51" s="55"/>
      <c r="M51" s="55"/>
      <c r="N51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1" s="73">
        <f>SUM(racers7[[#This Row],[RMCC - Hill Climb (A)]]+racers7[[#This Row],[Tour de Bowness - Hill Climb (A)]]+racers7[[#This Row],[CABC ITT Provincial Championships (A)]])</f>
        <v>0</v>
      </c>
      <c r="P51" s="74">
        <f>SUM(racers7[[#This Row],[RMCC - Omnium (A)]]+racers7[[#This Row],[Tour de Bowness - Omnium (A)]])</f>
        <v>0</v>
      </c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71"/>
    </row>
    <row r="52" spans="1:34" ht="15.75" thickBot="1" x14ac:dyDescent="0.3">
      <c r="A52" s="48"/>
      <c r="B52" s="56" t="s">
        <v>252</v>
      </c>
      <c r="C52" s="56" t="s">
        <v>294</v>
      </c>
      <c r="D52" s="56" t="s">
        <v>49</v>
      </c>
      <c r="E52" s="50">
        <f t="shared" si="3"/>
        <v>0</v>
      </c>
      <c r="F52" s="51">
        <f t="shared" si="4"/>
        <v>0</v>
      </c>
      <c r="G52" s="52">
        <f t="shared" si="5"/>
        <v>0</v>
      </c>
      <c r="H52" s="53"/>
      <c r="I52" s="53"/>
      <c r="J52" s="133">
        <v>0</v>
      </c>
      <c r="K52" s="73">
        <v>0</v>
      </c>
      <c r="L52" s="55"/>
      <c r="M52" s="55"/>
      <c r="N52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2" s="73">
        <f>SUM(racers7[[#This Row],[RMCC - Hill Climb (A)]]+racers7[[#This Row],[Tour de Bowness - Hill Climb (A)]]+racers7[[#This Row],[CABC ITT Provincial Championships (A)]])</f>
        <v>0</v>
      </c>
      <c r="P52" s="74">
        <f>SUM(racers7[[#This Row],[RMCC - Omnium (A)]]+racers7[[#This Row],[Tour de Bowness - Omnium (A)]])</f>
        <v>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71"/>
    </row>
    <row r="53" spans="1:34" ht="15.75" thickBot="1" x14ac:dyDescent="0.3">
      <c r="A53" s="48"/>
      <c r="B53" s="56" t="s">
        <v>324</v>
      </c>
      <c r="C53" s="56" t="s">
        <v>323</v>
      </c>
      <c r="D53" s="56"/>
      <c r="E53" s="50">
        <f t="shared" si="3"/>
        <v>0</v>
      </c>
      <c r="F53" s="51">
        <f t="shared" si="4"/>
        <v>0</v>
      </c>
      <c r="G53" s="52">
        <f t="shared" si="5"/>
        <v>0</v>
      </c>
      <c r="H53" s="53"/>
      <c r="I53" s="53"/>
      <c r="J53" s="133">
        <v>0</v>
      </c>
      <c r="K53" s="73">
        <v>0</v>
      </c>
      <c r="L53" s="55"/>
      <c r="M53" s="55"/>
      <c r="N53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3" s="73">
        <f>SUM(racers7[[#This Row],[RMCC - Hill Climb (A)]]+racers7[[#This Row],[Tour de Bowness - Hill Climb (A)]]+racers7[[#This Row],[CABC ITT Provincial Championships (A)]])</f>
        <v>0</v>
      </c>
      <c r="P53" s="74">
        <f>SUM(racers7[[#This Row],[RMCC - Omnium (A)]]+racers7[[#This Row],[Tour de Bowness - Omnium (A)]])</f>
        <v>0</v>
      </c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71"/>
    </row>
    <row r="54" spans="1:34" ht="15.75" thickBot="1" x14ac:dyDescent="0.3">
      <c r="A54" s="48"/>
      <c r="B54" s="56" t="s">
        <v>380</v>
      </c>
      <c r="C54" s="56" t="s">
        <v>381</v>
      </c>
      <c r="D54" s="56" t="s">
        <v>45</v>
      </c>
      <c r="E54" s="50">
        <f t="shared" si="3"/>
        <v>0</v>
      </c>
      <c r="F54" s="51">
        <f t="shared" si="4"/>
        <v>0</v>
      </c>
      <c r="G54" s="52">
        <f t="shared" si="5"/>
        <v>0</v>
      </c>
      <c r="H54" s="53"/>
      <c r="I54" s="53"/>
      <c r="J54" s="133">
        <v>0</v>
      </c>
      <c r="K54" s="73">
        <v>0</v>
      </c>
      <c r="L54" s="55"/>
      <c r="M54" s="55"/>
      <c r="N5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4" s="73">
        <f>SUM(racers7[[#This Row],[RMCC - Hill Climb (A)]]+racers7[[#This Row],[Tour de Bowness - Hill Climb (A)]]+racers7[[#This Row],[CABC ITT Provincial Championships (A)]])</f>
        <v>0</v>
      </c>
      <c r="P54" s="74">
        <f>SUM(racers7[[#This Row],[RMCC - Omnium (A)]]+racers7[[#This Row],[Tour de Bowness - Omnium (A)]])</f>
        <v>0</v>
      </c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71"/>
    </row>
    <row r="55" spans="1:34" ht="15.75" thickBot="1" x14ac:dyDescent="0.3">
      <c r="A55" s="48"/>
      <c r="B55" s="56" t="s">
        <v>522</v>
      </c>
      <c r="C55" s="56" t="s">
        <v>523</v>
      </c>
      <c r="D55" s="56" t="s">
        <v>41</v>
      </c>
      <c r="E55" s="50">
        <f t="shared" si="3"/>
        <v>0</v>
      </c>
      <c r="F55" s="51">
        <f t="shared" si="4"/>
        <v>0</v>
      </c>
      <c r="G55" s="52">
        <f t="shared" si="5"/>
        <v>0</v>
      </c>
      <c r="H55" s="53"/>
      <c r="I55" s="53"/>
      <c r="J55" s="133">
        <v>0</v>
      </c>
      <c r="K55" s="73">
        <v>0</v>
      </c>
      <c r="L55" s="55"/>
      <c r="M55" s="55"/>
      <c r="N55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5" s="73">
        <f>SUM(racers7[[#This Row],[RMCC - Hill Climb (A)]]+racers7[[#This Row],[Tour de Bowness - Hill Climb (A)]]+racers7[[#This Row],[CABC ITT Provincial Championships (A)]])</f>
        <v>0</v>
      </c>
      <c r="P55" s="74">
        <f>SUM(racers7[[#This Row],[RMCC - Omnium (A)]]+racers7[[#This Row],[Tour de Bowness - Omnium (A)]])</f>
        <v>0</v>
      </c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71"/>
    </row>
    <row r="56" spans="1:34" ht="15.75" thickBot="1" x14ac:dyDescent="0.3">
      <c r="A56" s="48"/>
      <c r="B56" s="56" t="s">
        <v>326</v>
      </c>
      <c r="C56" s="56" t="s">
        <v>325</v>
      </c>
      <c r="D56" s="56" t="s">
        <v>14</v>
      </c>
      <c r="E56" s="50">
        <f t="shared" si="3"/>
        <v>0</v>
      </c>
      <c r="F56" s="51">
        <f t="shared" si="4"/>
        <v>0</v>
      </c>
      <c r="G56" s="52">
        <f t="shared" si="5"/>
        <v>0</v>
      </c>
      <c r="H56" s="53"/>
      <c r="I56" s="53"/>
      <c r="J56" s="133">
        <v>0</v>
      </c>
      <c r="K56" s="73">
        <v>0</v>
      </c>
      <c r="L56" s="55"/>
      <c r="M56" s="55"/>
      <c r="N56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6" s="73">
        <f>SUM(racers7[[#This Row],[RMCC - Hill Climb (A)]]+racers7[[#This Row],[Tour de Bowness - Hill Climb (A)]]+racers7[[#This Row],[CABC ITT Provincial Championships (A)]])</f>
        <v>0</v>
      </c>
      <c r="P56" s="74">
        <f>SUM(racers7[[#This Row],[RMCC - Omnium (A)]]+racers7[[#This Row],[Tour de Bowness - Omnium (A)]])</f>
        <v>0</v>
      </c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71"/>
    </row>
    <row r="57" spans="1:34" ht="15.75" thickBot="1" x14ac:dyDescent="0.3">
      <c r="A57" s="30"/>
      <c r="B57" s="39" t="s">
        <v>584</v>
      </c>
      <c r="C57" s="39" t="s">
        <v>525</v>
      </c>
      <c r="D57" s="39" t="s">
        <v>45</v>
      </c>
      <c r="E57" s="32">
        <f t="shared" si="3"/>
        <v>0</v>
      </c>
      <c r="F57" s="33">
        <f t="shared" si="4"/>
        <v>0</v>
      </c>
      <c r="G57" s="34">
        <f t="shared" si="5"/>
        <v>0</v>
      </c>
      <c r="H57" s="35"/>
      <c r="I57" s="35"/>
      <c r="J57" s="124">
        <v>0</v>
      </c>
      <c r="K57" s="37">
        <v>0</v>
      </c>
      <c r="L57" s="36"/>
      <c r="M57" s="36"/>
      <c r="N57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7" s="37">
        <f>SUM(racers7[[#This Row],[RMCC - Hill Climb (A)]]+racers7[[#This Row],[Tour de Bowness - Hill Climb (A)]]+racers7[[#This Row],[CABC ITT Provincial Championships (A)]])</f>
        <v>0</v>
      </c>
      <c r="P57" s="38">
        <f>SUM(racers7[[#This Row],[RMCC - Omnium (A)]]+racers7[[#This Row],[Tour de Bowness - Omnium (A)]])</f>
        <v>0</v>
      </c>
      <c r="Q57" s="98"/>
      <c r="R57" s="98"/>
      <c r="S57" s="98"/>
      <c r="T57" s="98"/>
      <c r="U57" s="98"/>
      <c r="V57" s="98"/>
      <c r="W57" s="98"/>
      <c r="X57" s="98"/>
      <c r="Y57" s="149"/>
      <c r="Z57" s="98"/>
      <c r="AA57" s="98"/>
      <c r="AB57" s="98"/>
      <c r="AC57" s="98"/>
      <c r="AD57" s="98"/>
      <c r="AE57" s="98"/>
      <c r="AF57" s="98"/>
      <c r="AG57" s="98"/>
      <c r="AH57" s="71"/>
    </row>
    <row r="58" spans="1:34" ht="15.75" thickBot="1" x14ac:dyDescent="0.3">
      <c r="A58" s="30"/>
      <c r="B58" s="31" t="s">
        <v>189</v>
      </c>
      <c r="C58" s="39" t="s">
        <v>357</v>
      </c>
      <c r="D58" s="39" t="s">
        <v>287</v>
      </c>
      <c r="E58" s="148">
        <f t="shared" si="3"/>
        <v>0</v>
      </c>
      <c r="F58" s="44">
        <f t="shared" si="4"/>
        <v>0</v>
      </c>
      <c r="G58" s="34">
        <f t="shared" si="5"/>
        <v>0</v>
      </c>
      <c r="H58" s="35"/>
      <c r="I58" s="35"/>
      <c r="J58" s="124">
        <v>0</v>
      </c>
      <c r="K58" s="37">
        <v>0</v>
      </c>
      <c r="L58" s="36"/>
      <c r="M58" s="36"/>
      <c r="N58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8" s="37">
        <f>SUM(racers7[[#This Row],[RMCC - Hill Climb (A)]]+racers7[[#This Row],[Tour de Bowness - Hill Climb (A)]]+racers7[[#This Row],[CABC ITT Provincial Championships (A)]])</f>
        <v>0</v>
      </c>
      <c r="P58" s="38">
        <f>SUM(racers7[[#This Row],[RMCC - Omnium (A)]]+racers7[[#This Row],[Tour de Bowness - Omnium (A)]])</f>
        <v>0</v>
      </c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71"/>
    </row>
    <row r="59" spans="1:34" ht="15.75" thickBot="1" x14ac:dyDescent="0.3">
      <c r="A59" s="30"/>
      <c r="B59" s="39" t="s">
        <v>426</v>
      </c>
      <c r="C59" s="39" t="s">
        <v>427</v>
      </c>
      <c r="D59" s="39" t="s">
        <v>10</v>
      </c>
      <c r="E59" s="32">
        <f t="shared" si="3"/>
        <v>0</v>
      </c>
      <c r="F59" s="33">
        <f t="shared" si="4"/>
        <v>0</v>
      </c>
      <c r="G59" s="34">
        <f t="shared" si="5"/>
        <v>0</v>
      </c>
      <c r="H59" s="35"/>
      <c r="I59" s="35"/>
      <c r="J59" s="124">
        <v>0</v>
      </c>
      <c r="K59" s="37">
        <v>0</v>
      </c>
      <c r="L59" s="36"/>
      <c r="M59" s="36"/>
      <c r="N59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59" s="37">
        <f>SUM(racers7[[#This Row],[RMCC - Hill Climb (A)]]+racers7[[#This Row],[Tour de Bowness - Hill Climb (A)]]+racers7[[#This Row],[CABC ITT Provincial Championships (A)]])</f>
        <v>0</v>
      </c>
      <c r="P59" s="38">
        <f>SUM(racers7[[#This Row],[RMCC - Omnium (A)]]+racers7[[#This Row],[Tour de Bowness - Omnium (A)]])</f>
        <v>0</v>
      </c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71"/>
    </row>
    <row r="60" spans="1:34" ht="15.75" thickBot="1" x14ac:dyDescent="0.3">
      <c r="A60" s="30"/>
      <c r="B60" s="39" t="s">
        <v>489</v>
      </c>
      <c r="C60" s="39" t="s">
        <v>490</v>
      </c>
      <c r="D60" s="39" t="s">
        <v>174</v>
      </c>
      <c r="E60" s="32">
        <f t="shared" si="3"/>
        <v>0</v>
      </c>
      <c r="F60" s="33">
        <f t="shared" si="4"/>
        <v>0</v>
      </c>
      <c r="G60" s="34">
        <f t="shared" si="5"/>
        <v>0</v>
      </c>
      <c r="H60" s="35"/>
      <c r="I60" s="35"/>
      <c r="J60" s="124">
        <v>0</v>
      </c>
      <c r="K60" s="37">
        <v>0</v>
      </c>
      <c r="L60" s="36"/>
      <c r="M60" s="36"/>
      <c r="N60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0" s="37">
        <f>SUM(racers7[[#This Row],[RMCC - Hill Climb (A)]]+racers7[[#This Row],[Tour de Bowness - Hill Climb (A)]]+racers7[[#This Row],[CABC ITT Provincial Championships (A)]])</f>
        <v>0</v>
      </c>
      <c r="P60" s="38">
        <f>SUM(racers7[[#This Row],[RMCC - Omnium (A)]]+racers7[[#This Row],[Tour de Bowness - Omnium (A)]])</f>
        <v>0</v>
      </c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71"/>
    </row>
    <row r="61" spans="1:34" ht="15.75" thickBot="1" x14ac:dyDescent="0.3">
      <c r="A61" s="48"/>
      <c r="B61" s="56" t="s">
        <v>585</v>
      </c>
      <c r="C61" s="56" t="s">
        <v>356</v>
      </c>
      <c r="D61" s="56" t="s">
        <v>210</v>
      </c>
      <c r="E61" s="50">
        <f t="shared" si="3"/>
        <v>0</v>
      </c>
      <c r="F61" s="51">
        <f t="shared" si="4"/>
        <v>0</v>
      </c>
      <c r="G61" s="52">
        <f t="shared" si="5"/>
        <v>0</v>
      </c>
      <c r="H61" s="53"/>
      <c r="I61" s="53"/>
      <c r="J61" s="133">
        <v>0</v>
      </c>
      <c r="K61" s="73">
        <v>0</v>
      </c>
      <c r="L61" s="55"/>
      <c r="M61" s="55"/>
      <c r="N61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1" s="73">
        <f>SUM(racers7[[#This Row],[RMCC - Hill Climb (A)]]+racers7[[#This Row],[Tour de Bowness - Hill Climb (A)]]+racers7[[#This Row],[CABC ITT Provincial Championships (A)]])</f>
        <v>0</v>
      </c>
      <c r="P61" s="74">
        <f>SUM(racers7[[#This Row],[RMCC - Omnium (A)]]+racers7[[#This Row],[Tour de Bowness - Omnium (A)]])</f>
        <v>0</v>
      </c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71"/>
    </row>
    <row r="62" spans="1:34" ht="15.75" thickBot="1" x14ac:dyDescent="0.3">
      <c r="A62" s="48"/>
      <c r="B62" s="56" t="s">
        <v>465</v>
      </c>
      <c r="C62" s="56" t="s">
        <v>77</v>
      </c>
      <c r="D62" s="56" t="s">
        <v>255</v>
      </c>
      <c r="E62" s="50">
        <f t="shared" si="3"/>
        <v>0</v>
      </c>
      <c r="F62" s="51">
        <f t="shared" si="4"/>
        <v>0</v>
      </c>
      <c r="G62" s="52">
        <f t="shared" si="5"/>
        <v>0</v>
      </c>
      <c r="H62" s="53"/>
      <c r="I62" s="53"/>
      <c r="J62" s="133">
        <v>0</v>
      </c>
      <c r="K62" s="73">
        <v>0</v>
      </c>
      <c r="L62" s="55"/>
      <c r="M62" s="55"/>
      <c r="N62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2" s="73">
        <f>SUM(racers7[[#This Row],[RMCC - Hill Climb (A)]]+racers7[[#This Row],[Tour de Bowness - Hill Climb (A)]]+racers7[[#This Row],[CABC ITT Provincial Championships (A)]])</f>
        <v>0</v>
      </c>
      <c r="P62" s="74">
        <f>SUM(racers7[[#This Row],[RMCC - Omnium (A)]]+racers7[[#This Row],[Tour de Bowness - Omnium (A)]])</f>
        <v>0</v>
      </c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71"/>
    </row>
    <row r="63" spans="1:34" ht="15.75" thickBot="1" x14ac:dyDescent="0.3">
      <c r="A63" s="48"/>
      <c r="B63" s="56" t="s">
        <v>289</v>
      </c>
      <c r="C63" s="56" t="s">
        <v>74</v>
      </c>
      <c r="D63" s="56" t="s">
        <v>10</v>
      </c>
      <c r="E63" s="50">
        <f t="shared" si="3"/>
        <v>0</v>
      </c>
      <c r="F63" s="51">
        <f t="shared" si="4"/>
        <v>0</v>
      </c>
      <c r="G63" s="52">
        <f t="shared" si="5"/>
        <v>0</v>
      </c>
      <c r="H63" s="53"/>
      <c r="I63" s="53"/>
      <c r="J63" s="133">
        <v>0</v>
      </c>
      <c r="K63" s="73">
        <v>0</v>
      </c>
      <c r="L63" s="55"/>
      <c r="M63" s="55"/>
      <c r="N63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3" s="73">
        <f>SUM(racers7[[#This Row],[RMCC - Hill Climb (A)]]+racers7[[#This Row],[Tour de Bowness - Hill Climb (A)]]+racers7[[#This Row],[CABC ITT Provincial Championships (A)]])</f>
        <v>0</v>
      </c>
      <c r="P63" s="74">
        <f>SUM(racers7[[#This Row],[RMCC - Omnium (A)]]+racers7[[#This Row],[Tour de Bowness - Omnium (A)]])</f>
        <v>0</v>
      </c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71"/>
    </row>
    <row r="64" spans="1:34" ht="15.75" thickBot="1" x14ac:dyDescent="0.3">
      <c r="A64" s="48"/>
      <c r="B64" s="56" t="s">
        <v>514</v>
      </c>
      <c r="C64" s="56" t="s">
        <v>515</v>
      </c>
      <c r="D64" s="56" t="s">
        <v>10</v>
      </c>
      <c r="E64" s="50">
        <f t="shared" si="3"/>
        <v>0</v>
      </c>
      <c r="F64" s="51">
        <f t="shared" si="4"/>
        <v>0</v>
      </c>
      <c r="G64" s="52">
        <f t="shared" si="5"/>
        <v>0</v>
      </c>
      <c r="H64" s="53"/>
      <c r="I64" s="53"/>
      <c r="J64" s="133">
        <v>0</v>
      </c>
      <c r="K64" s="73">
        <v>0</v>
      </c>
      <c r="L64" s="55"/>
      <c r="M64" s="55"/>
      <c r="N6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4" s="73">
        <f>SUM(racers7[[#This Row],[RMCC - Hill Climb (A)]]+racers7[[#This Row],[Tour de Bowness - Hill Climb (A)]]+racers7[[#This Row],[CABC ITT Provincial Championships (A)]])</f>
        <v>0</v>
      </c>
      <c r="P64" s="74">
        <f>SUM(racers7[[#This Row],[RMCC - Omnium (A)]]+racers7[[#This Row],[Tour de Bowness - Omnium (A)]])</f>
        <v>0</v>
      </c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71"/>
    </row>
    <row r="65" spans="1:34" ht="15.75" thickBot="1" x14ac:dyDescent="0.3">
      <c r="A65" s="30"/>
      <c r="B65" s="39" t="s">
        <v>461</v>
      </c>
      <c r="C65" s="39" t="s">
        <v>315</v>
      </c>
      <c r="D65" s="39" t="s">
        <v>122</v>
      </c>
      <c r="E65" s="32">
        <f t="shared" si="3"/>
        <v>0</v>
      </c>
      <c r="F65" s="33">
        <f t="shared" si="4"/>
        <v>0</v>
      </c>
      <c r="G65" s="34">
        <f t="shared" si="5"/>
        <v>0</v>
      </c>
      <c r="H65" s="35"/>
      <c r="I65" s="35"/>
      <c r="J65" s="124">
        <v>0</v>
      </c>
      <c r="K65" s="37">
        <v>0</v>
      </c>
      <c r="L65" s="36"/>
      <c r="M65" s="36"/>
      <c r="N65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5" s="37">
        <f>SUM(racers7[[#This Row],[RMCC - Hill Climb (A)]]+racers7[[#This Row],[Tour de Bowness - Hill Climb (A)]]+racers7[[#This Row],[CABC ITT Provincial Championships (A)]])</f>
        <v>0</v>
      </c>
      <c r="P65" s="38">
        <f>SUM(racers7[[#This Row],[RMCC - Omnium (A)]]+racers7[[#This Row],[Tour de Bowness - Omnium (A)]])</f>
        <v>0</v>
      </c>
      <c r="Q65" s="98"/>
      <c r="R65" s="98"/>
      <c r="S65" s="98"/>
      <c r="T65" s="98"/>
      <c r="U65" s="98"/>
      <c r="V65" s="98"/>
      <c r="W65" s="98"/>
      <c r="X65" s="98"/>
      <c r="Y65" s="149"/>
      <c r="Z65" s="98"/>
      <c r="AA65" s="98"/>
      <c r="AB65" s="98"/>
      <c r="AC65" s="98"/>
      <c r="AD65" s="98"/>
      <c r="AE65" s="98"/>
      <c r="AF65" s="98"/>
      <c r="AG65" s="98"/>
      <c r="AH65" s="71"/>
    </row>
    <row r="66" spans="1:34" ht="15.75" thickBot="1" x14ac:dyDescent="0.3">
      <c r="A66" s="30"/>
      <c r="B66" s="39" t="s">
        <v>734</v>
      </c>
      <c r="C66" s="39" t="s">
        <v>710</v>
      </c>
      <c r="D66" s="39" t="s">
        <v>116</v>
      </c>
      <c r="E66" s="32">
        <f t="shared" ref="E66:E80" si="6">SUM(N66,O66,P66)</f>
        <v>0</v>
      </c>
      <c r="F66" s="33">
        <f t="shared" ref="F66:F97" si="7">SUM(G66,H66,I66,J66,L66,N66)</f>
        <v>0</v>
      </c>
      <c r="G66" s="34">
        <f t="shared" ref="G66:G80" si="8">+IF(SUM(K66,M66,O66)&gt;20,20,SUM(K66,M66,O66))</f>
        <v>0</v>
      </c>
      <c r="H66" s="35"/>
      <c r="I66" s="35"/>
      <c r="J66" s="124">
        <v>0</v>
      </c>
      <c r="K66" s="37">
        <v>0</v>
      </c>
      <c r="L66" s="36"/>
      <c r="M66" s="36"/>
      <c r="N66" s="36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6" s="37">
        <f>SUM(racers7[[#This Row],[RMCC - Hill Climb (A)]]+racers7[[#This Row],[Tour de Bowness - Hill Climb (A)]]+racers7[[#This Row],[CABC ITT Provincial Championships (A)]])</f>
        <v>0</v>
      </c>
      <c r="P66" s="38">
        <f>SUM(racers7[[#This Row],[RMCC - Omnium (A)]]+racers7[[#This Row],[Tour de Bowness - Omnium (A)]])</f>
        <v>0</v>
      </c>
      <c r="Q66" s="98"/>
      <c r="R66" s="98"/>
      <c r="S66" s="98"/>
      <c r="T66" s="98"/>
      <c r="U66" s="98"/>
      <c r="V66" s="98"/>
      <c r="W66" s="98"/>
      <c r="X66" s="98"/>
      <c r="Y66" s="154"/>
      <c r="Z66" s="98"/>
      <c r="AA66" s="98"/>
      <c r="AB66" s="98"/>
      <c r="AC66" s="98"/>
      <c r="AD66" s="98"/>
      <c r="AE66" s="98"/>
      <c r="AF66" s="98"/>
      <c r="AG66" s="98"/>
      <c r="AH66" s="71"/>
    </row>
    <row r="67" spans="1:34" ht="15.75" thickBot="1" x14ac:dyDescent="0.3">
      <c r="A67" s="48"/>
      <c r="B67" s="56" t="s">
        <v>586</v>
      </c>
      <c r="C67" s="56" t="s">
        <v>360</v>
      </c>
      <c r="D67" s="56" t="s">
        <v>45</v>
      </c>
      <c r="E67" s="50">
        <f t="shared" si="6"/>
        <v>0</v>
      </c>
      <c r="F67" s="51">
        <f t="shared" si="7"/>
        <v>0</v>
      </c>
      <c r="G67" s="52">
        <f t="shared" si="8"/>
        <v>0</v>
      </c>
      <c r="H67" s="53"/>
      <c r="I67" s="53"/>
      <c r="J67" s="133">
        <v>0</v>
      </c>
      <c r="K67" s="73">
        <v>0</v>
      </c>
      <c r="L67" s="55"/>
      <c r="M67" s="55"/>
      <c r="N67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7" s="73">
        <f>SUM(racers7[[#This Row],[RMCC - Hill Climb (A)]]+racers7[[#This Row],[Tour de Bowness - Hill Climb (A)]]+racers7[[#This Row],[CABC ITT Provincial Championships (A)]])</f>
        <v>0</v>
      </c>
      <c r="P67" s="74">
        <f>SUM(racers7[[#This Row],[RMCC - Omnium (A)]]+racers7[[#This Row],[Tour de Bowness - Omnium (A)]])</f>
        <v>0</v>
      </c>
      <c r="Q67" s="149"/>
      <c r="R67" s="149"/>
      <c r="S67" s="149"/>
      <c r="T67" s="149"/>
      <c r="U67" s="149"/>
      <c r="V67" s="149"/>
      <c r="W67" s="149"/>
      <c r="X67" s="149"/>
      <c r="Y67" s="154"/>
      <c r="Z67" s="149"/>
      <c r="AA67" s="149"/>
      <c r="AB67" s="149"/>
      <c r="AC67" s="149"/>
      <c r="AD67" s="149"/>
      <c r="AE67" s="149"/>
      <c r="AF67" s="149"/>
      <c r="AG67" s="149"/>
      <c r="AH67" s="71"/>
    </row>
    <row r="68" spans="1:34" ht="15.75" thickBot="1" x14ac:dyDescent="0.3">
      <c r="A68" s="48"/>
      <c r="B68" s="56" t="s">
        <v>483</v>
      </c>
      <c r="C68" s="56" t="s">
        <v>484</v>
      </c>
      <c r="D68" s="56" t="s">
        <v>260</v>
      </c>
      <c r="E68" s="50">
        <f t="shared" si="6"/>
        <v>0</v>
      </c>
      <c r="F68" s="51">
        <f t="shared" si="7"/>
        <v>0</v>
      </c>
      <c r="G68" s="52">
        <f t="shared" si="8"/>
        <v>0</v>
      </c>
      <c r="H68" s="53"/>
      <c r="I68" s="53"/>
      <c r="J68" s="133">
        <v>0</v>
      </c>
      <c r="K68" s="73">
        <v>0</v>
      </c>
      <c r="L68" s="55"/>
      <c r="M68" s="55"/>
      <c r="N68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8" s="73">
        <f>SUM(racers7[[#This Row],[RMCC - Hill Climb (A)]]+racers7[[#This Row],[Tour de Bowness - Hill Climb (A)]]+racers7[[#This Row],[CABC ITT Provincial Championships (A)]])</f>
        <v>0</v>
      </c>
      <c r="P68" s="74">
        <f>SUM(racers7[[#This Row],[RMCC - Omnium (A)]]+racers7[[#This Row],[Tour de Bowness - Omnium (A)]])</f>
        <v>0</v>
      </c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71"/>
    </row>
    <row r="69" spans="1:34" ht="15.75" thickBot="1" x14ac:dyDescent="0.3">
      <c r="A69" s="48"/>
      <c r="B69" s="56" t="s">
        <v>747</v>
      </c>
      <c r="C69" s="56" t="s">
        <v>36</v>
      </c>
      <c r="D69" s="56" t="s">
        <v>13</v>
      </c>
      <c r="E69" s="50">
        <f t="shared" si="6"/>
        <v>0</v>
      </c>
      <c r="F69" s="51">
        <f t="shared" si="7"/>
        <v>0</v>
      </c>
      <c r="G69" s="52">
        <f t="shared" si="8"/>
        <v>0</v>
      </c>
      <c r="H69" s="53"/>
      <c r="I69" s="53"/>
      <c r="J69" s="133">
        <v>0</v>
      </c>
      <c r="K69" s="73">
        <v>0</v>
      </c>
      <c r="L69" s="55"/>
      <c r="M69" s="55"/>
      <c r="N69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69" s="73">
        <f>SUM(racers7[[#This Row],[RMCC - Hill Climb (A)]]+racers7[[#This Row],[Tour de Bowness - Hill Climb (A)]]+racers7[[#This Row],[CABC ITT Provincial Championships (A)]])</f>
        <v>0</v>
      </c>
      <c r="P69" s="74">
        <f>SUM(racers7[[#This Row],[RMCC - Omnium (A)]]+racers7[[#This Row],[Tour de Bowness - Omnium (A)]])</f>
        <v>0</v>
      </c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71"/>
    </row>
    <row r="70" spans="1:34" ht="15.75" thickBot="1" x14ac:dyDescent="0.3">
      <c r="A70" s="48"/>
      <c r="B70" s="56" t="s">
        <v>574</v>
      </c>
      <c r="C70" s="56" t="s">
        <v>573</v>
      </c>
      <c r="D70" s="56" t="s">
        <v>176</v>
      </c>
      <c r="E70" s="50">
        <f t="shared" si="6"/>
        <v>0</v>
      </c>
      <c r="F70" s="51">
        <f t="shared" si="7"/>
        <v>0</v>
      </c>
      <c r="G70" s="52">
        <f t="shared" si="8"/>
        <v>0</v>
      </c>
      <c r="H70" s="53"/>
      <c r="I70" s="53"/>
      <c r="J70" s="133">
        <v>0</v>
      </c>
      <c r="K70" s="73">
        <v>0</v>
      </c>
      <c r="L70" s="55"/>
      <c r="M70" s="55"/>
      <c r="N70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0" s="73">
        <f>SUM(racers7[[#This Row],[RMCC - Hill Climb (A)]]+racers7[[#This Row],[Tour de Bowness - Hill Climb (A)]]+racers7[[#This Row],[CABC ITT Provincial Championships (A)]])</f>
        <v>0</v>
      </c>
      <c r="P70" s="74">
        <f>SUM(racers7[[#This Row],[RMCC - Omnium (A)]]+racers7[[#This Row],[Tour de Bowness - Omnium (A)]])</f>
        <v>0</v>
      </c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71"/>
    </row>
    <row r="71" spans="1:34" ht="15.75" thickBot="1" x14ac:dyDescent="0.3">
      <c r="A71" s="48"/>
      <c r="B71" s="56" t="s">
        <v>745</v>
      </c>
      <c r="C71" s="56" t="s">
        <v>746</v>
      </c>
      <c r="D71" s="56" t="s">
        <v>31</v>
      </c>
      <c r="E71" s="50">
        <f t="shared" si="6"/>
        <v>0</v>
      </c>
      <c r="F71" s="51">
        <f t="shared" si="7"/>
        <v>0</v>
      </c>
      <c r="G71" s="52">
        <f t="shared" si="8"/>
        <v>0</v>
      </c>
      <c r="H71" s="53"/>
      <c r="I71" s="53"/>
      <c r="J71" s="133">
        <v>0</v>
      </c>
      <c r="K71" s="73">
        <v>0</v>
      </c>
      <c r="L71" s="55"/>
      <c r="M71" s="55"/>
      <c r="N71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1" s="73">
        <f>SUM(racers7[[#This Row],[RMCC - Hill Climb (A)]]+racers7[[#This Row],[Tour de Bowness - Hill Climb (A)]]+racers7[[#This Row],[CABC ITT Provincial Championships (A)]])</f>
        <v>0</v>
      </c>
      <c r="P71" s="74">
        <f>SUM(racers7[[#This Row],[RMCC - Omnium (A)]]+racers7[[#This Row],[Tour de Bowness - Omnium (A)]])</f>
        <v>0</v>
      </c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</row>
    <row r="72" spans="1:34" ht="15.75" thickBot="1" x14ac:dyDescent="0.3">
      <c r="A72" s="48"/>
      <c r="B72" s="56" t="s">
        <v>228</v>
      </c>
      <c r="C72" s="56" t="s">
        <v>325</v>
      </c>
      <c r="D72" s="56" t="s">
        <v>49</v>
      </c>
      <c r="E72" s="50">
        <f t="shared" si="6"/>
        <v>0</v>
      </c>
      <c r="F72" s="51">
        <f t="shared" si="7"/>
        <v>0</v>
      </c>
      <c r="G72" s="52">
        <f t="shared" si="8"/>
        <v>0</v>
      </c>
      <c r="H72" s="53"/>
      <c r="I72" s="53"/>
      <c r="J72" s="133">
        <v>0</v>
      </c>
      <c r="K72" s="73">
        <v>0</v>
      </c>
      <c r="L72" s="55"/>
      <c r="M72" s="55"/>
      <c r="N72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2" s="73">
        <f>SUM(racers7[[#This Row],[RMCC - Hill Climb (A)]]+racers7[[#This Row],[Tour de Bowness - Hill Climb (A)]]+racers7[[#This Row],[CABC ITT Provincial Championships (A)]])</f>
        <v>0</v>
      </c>
      <c r="P72" s="74">
        <f>SUM(racers7[[#This Row],[RMCC - Omnium (A)]]+racers7[[#This Row],[Tour de Bowness - Omnium (A)]])</f>
        <v>0</v>
      </c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4" ht="15.75" thickBot="1" x14ac:dyDescent="0.3">
      <c r="A73" s="48"/>
      <c r="B73" s="56" t="s">
        <v>560</v>
      </c>
      <c r="C73" s="56" t="s">
        <v>523</v>
      </c>
      <c r="D73" s="56" t="s">
        <v>31</v>
      </c>
      <c r="E73" s="50">
        <f t="shared" si="6"/>
        <v>0</v>
      </c>
      <c r="F73" s="51">
        <f t="shared" si="7"/>
        <v>0</v>
      </c>
      <c r="G73" s="52">
        <f t="shared" si="8"/>
        <v>0</v>
      </c>
      <c r="H73" s="53"/>
      <c r="I73" s="53"/>
      <c r="J73" s="133">
        <v>0</v>
      </c>
      <c r="K73" s="73">
        <v>0</v>
      </c>
      <c r="L73" s="55"/>
      <c r="M73" s="55"/>
      <c r="N73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3" s="73">
        <f>SUM(racers7[[#This Row],[RMCC - Hill Climb (A)]]+racers7[[#This Row],[Tour de Bowness - Hill Climb (A)]]+racers7[[#This Row],[CABC ITT Provincial Championships (A)]])</f>
        <v>0</v>
      </c>
      <c r="P73" s="74">
        <f>SUM(racers7[[#This Row],[RMCC - Omnium (A)]]+racers7[[#This Row],[Tour de Bowness - Omnium (A)]])</f>
        <v>0</v>
      </c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4" ht="15.75" thickBot="1" x14ac:dyDescent="0.3">
      <c r="A74" s="48"/>
      <c r="B74" s="56" t="s">
        <v>500</v>
      </c>
      <c r="C74" s="56" t="s">
        <v>501</v>
      </c>
      <c r="D74" s="56" t="s">
        <v>176</v>
      </c>
      <c r="E74" s="50">
        <f t="shared" si="6"/>
        <v>0</v>
      </c>
      <c r="F74" s="51">
        <f t="shared" si="7"/>
        <v>0</v>
      </c>
      <c r="G74" s="52">
        <f t="shared" si="8"/>
        <v>0</v>
      </c>
      <c r="H74" s="53"/>
      <c r="I74" s="53"/>
      <c r="J74" s="133">
        <v>0</v>
      </c>
      <c r="K74" s="73">
        <v>0</v>
      </c>
      <c r="L74" s="55"/>
      <c r="M74" s="55"/>
      <c r="N74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4" s="73">
        <f>SUM(racers7[[#This Row],[RMCC - Hill Climb (A)]]+racers7[[#This Row],[Tour de Bowness - Hill Climb (A)]]+racers7[[#This Row],[CABC ITT Provincial Championships (A)]])</f>
        <v>0</v>
      </c>
      <c r="P74" s="74">
        <f>SUM(racers7[[#This Row],[RMCC - Omnium (A)]]+racers7[[#This Row],[Tour de Bowness - Omnium (A)]])</f>
        <v>0</v>
      </c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4" ht="15.75" thickBot="1" x14ac:dyDescent="0.3">
      <c r="A75" s="48"/>
      <c r="B75" s="56" t="s">
        <v>781</v>
      </c>
      <c r="C75" s="56" t="s">
        <v>371</v>
      </c>
      <c r="D75" s="56" t="s">
        <v>41</v>
      </c>
      <c r="E75" s="50">
        <f t="shared" si="6"/>
        <v>0</v>
      </c>
      <c r="F75" s="51">
        <f t="shared" si="7"/>
        <v>0</v>
      </c>
      <c r="G75" s="52">
        <f t="shared" si="8"/>
        <v>0</v>
      </c>
      <c r="H75" s="53"/>
      <c r="I75" s="53"/>
      <c r="J75" s="133">
        <v>0</v>
      </c>
      <c r="K75" s="73">
        <v>0</v>
      </c>
      <c r="L75" s="55"/>
      <c r="M75" s="55"/>
      <c r="N75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5" s="73">
        <f>SUM(racers7[[#This Row],[RMCC - Hill Climb (A)]]+racers7[[#This Row],[Tour de Bowness - Hill Climb (A)]]+racers7[[#This Row],[CABC ITT Provincial Championships (A)]])</f>
        <v>0</v>
      </c>
      <c r="P75" s="74">
        <f>SUM(racers7[[#This Row],[RMCC - Omnium (A)]]+racers7[[#This Row],[Tour de Bowness - Omnium (A)]])</f>
        <v>0</v>
      </c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4" ht="15.75" thickBot="1" x14ac:dyDescent="0.3">
      <c r="A76" s="48"/>
      <c r="B76" s="56" t="s">
        <v>783</v>
      </c>
      <c r="C76" s="56" t="s">
        <v>782</v>
      </c>
      <c r="D76" s="56" t="s">
        <v>45</v>
      </c>
      <c r="E76" s="50">
        <f t="shared" si="6"/>
        <v>0</v>
      </c>
      <c r="F76" s="51">
        <f t="shared" si="7"/>
        <v>0</v>
      </c>
      <c r="G76" s="52">
        <f t="shared" si="8"/>
        <v>0</v>
      </c>
      <c r="H76" s="53"/>
      <c r="I76" s="53"/>
      <c r="J76" s="133">
        <v>0</v>
      </c>
      <c r="K76" s="73">
        <v>0</v>
      </c>
      <c r="L76" s="55"/>
      <c r="M76" s="55"/>
      <c r="N76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6" s="73">
        <f>SUM(racers7[[#This Row],[RMCC - Hill Climb (A)]]+racers7[[#This Row],[Tour de Bowness - Hill Climb (A)]]+racers7[[#This Row],[CABC ITT Provincial Championships (A)]])</f>
        <v>0</v>
      </c>
      <c r="P76" s="74">
        <f>SUM(racers7[[#This Row],[RMCC - Omnium (A)]]+racers7[[#This Row],[Tour de Bowness - Omnium (A)]])</f>
        <v>0</v>
      </c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4" ht="15.75" thickBot="1" x14ac:dyDescent="0.3">
      <c r="A77" s="48"/>
      <c r="B77" s="56"/>
      <c r="C77" s="56"/>
      <c r="D77" s="56"/>
      <c r="E77" s="50">
        <f t="shared" si="6"/>
        <v>0</v>
      </c>
      <c r="F77" s="51">
        <f t="shared" si="7"/>
        <v>0</v>
      </c>
      <c r="G77" s="52">
        <f t="shared" si="8"/>
        <v>0</v>
      </c>
      <c r="H77" s="53"/>
      <c r="I77" s="53"/>
      <c r="J77" s="133">
        <v>0</v>
      </c>
      <c r="K77" s="73">
        <v>0</v>
      </c>
      <c r="L77" s="55"/>
      <c r="M77" s="55"/>
      <c r="N77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7" s="73">
        <f>SUM(racers7[[#This Row],[RMCC - Hill Climb (A)]]+racers7[[#This Row],[Tour de Bowness - Hill Climb (A)]]+racers7[[#This Row],[CABC ITT Provincial Championships (A)]])</f>
        <v>0</v>
      </c>
      <c r="P77" s="74">
        <f>SUM(racers7[[#This Row],[RMCC - Omnium (A)]]+racers7[[#This Row],[Tour de Bowness - Omnium (A)]])</f>
        <v>0</v>
      </c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</row>
    <row r="78" spans="1:34" ht="15.75" thickBot="1" x14ac:dyDescent="0.3">
      <c r="A78" s="48"/>
      <c r="B78" s="56"/>
      <c r="C78" s="56"/>
      <c r="D78" s="56"/>
      <c r="E78" s="50">
        <f t="shared" si="6"/>
        <v>0</v>
      </c>
      <c r="F78" s="51">
        <f t="shared" si="7"/>
        <v>0</v>
      </c>
      <c r="G78" s="52">
        <f t="shared" si="8"/>
        <v>0</v>
      </c>
      <c r="H78" s="53"/>
      <c r="I78" s="53"/>
      <c r="J78" s="133">
        <v>0</v>
      </c>
      <c r="K78" s="73">
        <v>0</v>
      </c>
      <c r="L78" s="55"/>
      <c r="M78" s="55"/>
      <c r="N78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8" s="73">
        <f>SUM(racers7[[#This Row],[RMCC - Hill Climb (A)]]+racers7[[#This Row],[Tour de Bowness - Hill Climb (A)]]+racers7[[#This Row],[CABC ITT Provincial Championships (A)]])</f>
        <v>0</v>
      </c>
      <c r="P78" s="74">
        <f>SUM(racers7[[#This Row],[RMCC - Omnium (A)]]+racers7[[#This Row],[Tour de Bowness - Omnium (A)]])</f>
        <v>0</v>
      </c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</row>
    <row r="79" spans="1:34" ht="15.75" thickBot="1" x14ac:dyDescent="0.3">
      <c r="A79" s="48"/>
      <c r="B79" s="56"/>
      <c r="C79" s="56"/>
      <c r="D79" s="56"/>
      <c r="E79" s="50">
        <f t="shared" si="6"/>
        <v>0</v>
      </c>
      <c r="F79" s="51">
        <f t="shared" si="7"/>
        <v>0</v>
      </c>
      <c r="G79" s="52">
        <f t="shared" si="8"/>
        <v>0</v>
      </c>
      <c r="H79" s="53"/>
      <c r="I79" s="53"/>
      <c r="J79" s="133">
        <v>0</v>
      </c>
      <c r="K79" s="73">
        <v>0</v>
      </c>
      <c r="L79" s="55"/>
      <c r="M79" s="55"/>
      <c r="N79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79" s="73">
        <f>SUM(racers7[[#This Row],[RMCC - Hill Climb (A)]]+racers7[[#This Row],[Tour de Bowness - Hill Climb (A)]]+racers7[[#This Row],[CABC ITT Provincial Championships (A)]])</f>
        <v>0</v>
      </c>
      <c r="P79" s="74">
        <f>SUM(racers7[[#This Row],[RMCC - Omnium (A)]]+racers7[[#This Row],[Tour de Bowness - Omnium (A)]])</f>
        <v>0</v>
      </c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spans="1:34" x14ac:dyDescent="0.25">
      <c r="A80" s="48"/>
      <c r="B80" s="56"/>
      <c r="C80" s="56"/>
      <c r="D80" s="56"/>
      <c r="E80" s="50">
        <f t="shared" si="6"/>
        <v>0</v>
      </c>
      <c r="F80" s="51">
        <f t="shared" si="7"/>
        <v>0</v>
      </c>
      <c r="G80" s="52">
        <f t="shared" si="8"/>
        <v>0</v>
      </c>
      <c r="H80" s="53"/>
      <c r="I80" s="53"/>
      <c r="J80" s="133">
        <v>0</v>
      </c>
      <c r="K80" s="73">
        <v>0</v>
      </c>
      <c r="L80" s="55"/>
      <c r="M80" s="55"/>
      <c r="N80" s="55">
        <f>SUM(racers7[[#This Row],[Hay City Road Race (B)]]+racers7[[#This Row],[Stieda Stage Race - Road Race (B)]]+racers7[[#This Row],[Stieda Stage Race - Criterium (B)]]+racers7[[#This Row],[Velocity Spring Race Crit (B)]]+racers7[[#This Row],[RMCC - Road Race (A)]]+racers7[[#This Row],[RMCC - Criterium (A)]]+racers7[[#This Row],[Pigeon Lake Road Race (B)]]+racers7[[#This Row],[Canada Day Crit (B)]]+racers7[[#This Row],[Stampede Road Race (A)]]+racers7[[#This Row],[Peloton Criterium (A)]]+racers7[[#This Row],[Tour de Bowness - Road Race (A)]]+racers7[[#This Row],[Tour de Bowness - Criterium (A)]])</f>
        <v>0</v>
      </c>
      <c r="O80" s="73">
        <f>SUM(racers7[[#This Row],[RMCC - Hill Climb (A)]]+racers7[[#This Row],[Tour de Bowness - Hill Climb (A)]]+racers7[[#This Row],[CABC ITT Provincial Championships (A)]])</f>
        <v>0</v>
      </c>
      <c r="P80" s="74">
        <f>SUM(racers7[[#This Row],[RMCC - Omnium (A)]]+racers7[[#This Row],[Tour de Bowness - Omnium (A)]])</f>
        <v>0</v>
      </c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</sheetData>
  <conditionalFormatting sqref="F2:G1048576">
    <cfRule type="expression" dxfId="81" priority="83">
      <formula>"AND([@Cat]=""3M"",[@[Total Upgrade Points]]=50)"</formula>
    </cfRule>
  </conditionalFormatting>
  <conditionalFormatting sqref="F16:G16">
    <cfRule type="expression" dxfId="80" priority="40">
      <formula>"AND([@Cat]=""3M"",[@[Total Upgrade Points]]=50)"</formula>
    </cfRule>
  </conditionalFormatting>
  <conditionalFormatting sqref="F8:G8">
    <cfRule type="expression" dxfId="79" priority="81">
      <formula>"AND([@Cat]=""3M"",[@[Total Upgrade Points]]=50)"</formula>
    </cfRule>
  </conditionalFormatting>
  <conditionalFormatting sqref="F9:G9">
    <cfRule type="expression" dxfId="78" priority="78">
      <formula>"AND([@Cat]=""3M"",[@[Total Upgrade Points]]=50)"</formula>
    </cfRule>
  </conditionalFormatting>
  <conditionalFormatting sqref="F9:G9">
    <cfRule type="expression" dxfId="77" priority="77">
      <formula>"AND([@Cat]=""3M"",[@[Total Upgrade Points]]=50)"</formula>
    </cfRule>
  </conditionalFormatting>
  <conditionalFormatting sqref="F10:G10">
    <cfRule type="expression" dxfId="76" priority="76">
      <formula>"AND([@Cat]=""3M"",[@[Total Upgrade Points]]=50)"</formula>
    </cfRule>
  </conditionalFormatting>
  <conditionalFormatting sqref="F10:G10">
    <cfRule type="expression" dxfId="75" priority="75">
      <formula>"AND([@Cat]=""3M"",[@[Total Upgrade Points]]=50)"</formula>
    </cfRule>
  </conditionalFormatting>
  <conditionalFormatting sqref="F11:G11">
    <cfRule type="expression" dxfId="74" priority="74">
      <formula>"AND([@Cat]=""3M"",[@[Total Upgrade Points]]=50)"</formula>
    </cfRule>
  </conditionalFormatting>
  <conditionalFormatting sqref="F11:G11">
    <cfRule type="expression" dxfId="73" priority="73">
      <formula>"AND([@Cat]=""3M"",[@[Total Upgrade Points]]=50)"</formula>
    </cfRule>
  </conditionalFormatting>
  <conditionalFormatting sqref="F12:G12">
    <cfRule type="expression" dxfId="72" priority="72">
      <formula>"AND([@Cat]=""3M"",[@[Total Upgrade Points]]=50)"</formula>
    </cfRule>
  </conditionalFormatting>
  <conditionalFormatting sqref="F12:G12">
    <cfRule type="expression" dxfId="71" priority="71">
      <formula>"AND([@Cat]=""3M"",[@[Total Upgrade Points]]=50)"</formula>
    </cfRule>
  </conditionalFormatting>
  <conditionalFormatting sqref="F12:G12">
    <cfRule type="expression" dxfId="70" priority="70">
      <formula>"AND([@Cat]=""3M"",[@[Total Upgrade Points]]=50)"</formula>
    </cfRule>
  </conditionalFormatting>
  <conditionalFormatting sqref="F13:G13">
    <cfRule type="expression" dxfId="69" priority="66">
      <formula>"AND([@Cat]=""3M"",[@[Total Upgrade Points]]=50)"</formula>
    </cfRule>
  </conditionalFormatting>
  <conditionalFormatting sqref="F13:G13">
    <cfRule type="expression" dxfId="68" priority="65">
      <formula>"AND([@Cat]=""3M"",[@[Total Upgrade Points]]=50)"</formula>
    </cfRule>
  </conditionalFormatting>
  <conditionalFormatting sqref="F13:G13">
    <cfRule type="expression" dxfId="67" priority="64">
      <formula>"AND([@Cat]=""3M"",[@[Total Upgrade Points]]=50)"</formula>
    </cfRule>
  </conditionalFormatting>
  <conditionalFormatting sqref="F14:G14">
    <cfRule type="expression" dxfId="66" priority="63">
      <formula>"AND([@Cat]=""3M"",[@[Total Upgrade Points]]=50)"</formula>
    </cfRule>
  </conditionalFormatting>
  <conditionalFormatting sqref="F14:G14">
    <cfRule type="expression" dxfId="65" priority="62">
      <formula>"AND([@Cat]=""3M"",[@[Total Upgrade Points]]=50)"</formula>
    </cfRule>
  </conditionalFormatting>
  <conditionalFormatting sqref="F14:G14">
    <cfRule type="expression" dxfId="64" priority="61">
      <formula>"AND([@Cat]=""3M"",[@[Total Upgrade Points]]=50)"</formula>
    </cfRule>
  </conditionalFormatting>
  <conditionalFormatting sqref="F14:G14">
    <cfRule type="expression" dxfId="63" priority="60">
      <formula>"AND([@Cat]=""3M"",[@[Total Upgrade Points]]=50)"</formula>
    </cfRule>
  </conditionalFormatting>
  <conditionalFormatting sqref="F15:G15">
    <cfRule type="expression" dxfId="62" priority="47">
      <formula>"AND([@Cat]=""3M"",[@[Total Upgrade Points]]=50)"</formula>
    </cfRule>
  </conditionalFormatting>
  <conditionalFormatting sqref="F15:G15">
    <cfRule type="expression" dxfId="61" priority="46">
      <formula>"AND([@Cat]=""3M"",[@[Total Upgrade Points]]=50)"</formula>
    </cfRule>
  </conditionalFormatting>
  <conditionalFormatting sqref="F15:G15">
    <cfRule type="expression" dxfId="60" priority="45">
      <formula>"AND([@Cat]=""3M"",[@[Total Upgrade Points]]=50)"</formula>
    </cfRule>
  </conditionalFormatting>
  <conditionalFormatting sqref="F15:G15">
    <cfRule type="expression" dxfId="59" priority="44">
      <formula>"AND([@Cat]=""3M"",[@[Total Upgrade Points]]=50)"</formula>
    </cfRule>
  </conditionalFormatting>
  <conditionalFormatting sqref="F16:G16">
    <cfRule type="expression" dxfId="58" priority="43">
      <formula>"AND([@Cat]=""3M"",[@[Total Upgrade Points]]=50)"</formula>
    </cfRule>
  </conditionalFormatting>
  <conditionalFormatting sqref="F16:G16">
    <cfRule type="expression" dxfId="57" priority="42">
      <formula>"AND([@Cat]=""3M"",[@[Total Upgrade Points]]=50)"</formula>
    </cfRule>
  </conditionalFormatting>
  <conditionalFormatting sqref="F16:G16">
    <cfRule type="expression" dxfId="56" priority="41">
      <formula>"AND([@Cat]=""3M"",[@[Total Upgrade Points]]=50)"</formula>
    </cfRule>
  </conditionalFormatting>
  <conditionalFormatting sqref="F17:G17">
    <cfRule type="expression" dxfId="55" priority="39">
      <formula>"AND([@Cat]=""3M"",[@[Total Upgrade Points]]=50)"</formula>
    </cfRule>
  </conditionalFormatting>
  <conditionalFormatting sqref="F17:G17">
    <cfRule type="expression" dxfId="54" priority="35">
      <formula>"AND([@Cat]=""3M"",[@[Total Upgrade Points]]=50)"</formula>
    </cfRule>
  </conditionalFormatting>
  <conditionalFormatting sqref="F17:G17">
    <cfRule type="expression" dxfId="53" priority="38">
      <formula>"AND([@Cat]=""3M"",[@[Total Upgrade Points]]=50)"</formula>
    </cfRule>
  </conditionalFormatting>
  <conditionalFormatting sqref="F17:G17">
    <cfRule type="expression" dxfId="52" priority="37">
      <formula>"AND([@Cat]=""3M"",[@[Total Upgrade Points]]=50)"</formula>
    </cfRule>
  </conditionalFormatting>
  <conditionalFormatting sqref="F17:G17">
    <cfRule type="expression" dxfId="51" priority="36">
      <formula>"AND([@Cat]=""3M"",[@[Total Upgrade Points]]=50)"</formula>
    </cfRule>
  </conditionalFormatting>
  <conditionalFormatting sqref="F18:G18">
    <cfRule type="expression" dxfId="50" priority="34">
      <formula>"AND([@Cat]=""3M"",[@[Total Upgrade Points]]=50)"</formula>
    </cfRule>
  </conditionalFormatting>
  <conditionalFormatting sqref="F18:G18">
    <cfRule type="expression" dxfId="49" priority="30">
      <formula>"AND([@Cat]=""3M"",[@[Total Upgrade Points]]=50)"</formula>
    </cfRule>
  </conditionalFormatting>
  <conditionalFormatting sqref="F18:G18">
    <cfRule type="expression" dxfId="48" priority="33">
      <formula>"AND([@Cat]=""3M"",[@[Total Upgrade Points]]=50)"</formula>
    </cfRule>
  </conditionalFormatting>
  <conditionalFormatting sqref="F18:G18">
    <cfRule type="expression" dxfId="47" priority="32">
      <formula>"AND([@Cat]=""3M"",[@[Total Upgrade Points]]=50)"</formula>
    </cfRule>
  </conditionalFormatting>
  <conditionalFormatting sqref="F18:G18">
    <cfRule type="expression" dxfId="46" priority="31">
      <formula>"AND([@Cat]=""3M"",[@[Total Upgrade Points]]=50)"</formula>
    </cfRule>
  </conditionalFormatting>
  <conditionalFormatting sqref="F19:G19">
    <cfRule type="expression" dxfId="45" priority="19">
      <formula>"AND([@Cat]=""3M"",[@[Total Upgrade Points]]=50)"</formula>
    </cfRule>
  </conditionalFormatting>
  <conditionalFormatting sqref="F19:G19">
    <cfRule type="expression" dxfId="44" priority="15">
      <formula>"AND([@Cat]=""3M"",[@[Total Upgrade Points]]=50)"</formula>
    </cfRule>
  </conditionalFormatting>
  <conditionalFormatting sqref="F19:G19">
    <cfRule type="expression" dxfId="43" priority="18">
      <formula>"AND([@Cat]=""3M"",[@[Total Upgrade Points]]=50)"</formula>
    </cfRule>
  </conditionalFormatting>
  <conditionalFormatting sqref="F19:G19">
    <cfRule type="expression" dxfId="42" priority="17">
      <formula>"AND([@Cat]=""3M"",[@[Total Upgrade Points]]=50)"</formula>
    </cfRule>
  </conditionalFormatting>
  <conditionalFormatting sqref="F19:G19">
    <cfRule type="expression" dxfId="41" priority="16">
      <formula>"AND([@Cat]=""3M"",[@[Total Upgrade Points]]=50)"</formula>
    </cfRule>
  </conditionalFormatting>
  <conditionalFormatting sqref="F22:G22">
    <cfRule type="expression" dxfId="40" priority="13">
      <formula>"AND([@Cat]=""3M"",[@[Total Upgrade Points]]=50)"</formula>
    </cfRule>
  </conditionalFormatting>
  <conditionalFormatting sqref="F23:G23">
    <cfRule type="expression" dxfId="39" priority="12">
      <formula>"AND([@Cat]=""3M"",[@[Total Upgrade Points]]=50)"</formula>
    </cfRule>
  </conditionalFormatting>
  <conditionalFormatting sqref="F1:G1">
    <cfRule type="expression" dxfId="38" priority="1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0"/>
  <sheetViews>
    <sheetView zoomScaleNormal="100" workbookViewId="0">
      <pane ySplit="1" topLeftCell="A2" activePane="bottomLeft" state="frozen"/>
      <selection activeCell="R16" sqref="R16"/>
      <selection pane="bottomLeft" activeCell="B1" sqref="B1"/>
    </sheetView>
  </sheetViews>
  <sheetFormatPr defaultColWidth="8.85546875" defaultRowHeight="15" x14ac:dyDescent="0.25"/>
  <cols>
    <col min="1" max="1" width="7.7109375" style="60" customWidth="1"/>
    <col min="2" max="2" width="19.7109375" style="29" customWidth="1"/>
    <col min="3" max="3" width="12.7109375" style="29" customWidth="1"/>
    <col min="4" max="4" width="30.7109375" style="29" customWidth="1"/>
    <col min="5" max="5" width="7.85546875" style="61" bestFit="1" customWidth="1"/>
    <col min="6" max="6" width="8.42578125" style="62" bestFit="1" customWidth="1"/>
    <col min="7" max="7" width="8.42578125" style="62" customWidth="1"/>
    <col min="8" max="14" width="7.85546875" style="63" customWidth="1"/>
    <col min="15" max="15" width="7.85546875" style="64" customWidth="1"/>
    <col min="16" max="16" width="7.85546875" style="65" customWidth="1"/>
    <col min="17" max="17" width="3.5703125" style="29" customWidth="1"/>
    <col min="18" max="18" width="3.5703125" style="66" customWidth="1"/>
    <col min="19" max="19" width="3.5703125" style="67" customWidth="1"/>
    <col min="20" max="20" width="3.5703125" style="68" customWidth="1"/>
    <col min="21" max="22" width="3.5703125" style="67" customWidth="1"/>
    <col min="23" max="23" width="3.5703125" style="68" customWidth="1"/>
    <col min="24" max="25" width="3.5703125" style="67" customWidth="1"/>
    <col min="26" max="26" width="3.5703125" style="66" customWidth="1"/>
    <col min="27" max="27" width="3.5703125" style="67" customWidth="1"/>
    <col min="28" max="28" width="3.5703125" style="68" customWidth="1"/>
    <col min="29" max="31" width="3.5703125" style="66" customWidth="1"/>
    <col min="32" max="32" width="3.5703125" style="67" customWidth="1"/>
    <col min="33" max="33" width="3.5703125" style="29" customWidth="1"/>
    <col min="35" max="16384" width="8.85546875" style="29"/>
  </cols>
  <sheetData>
    <row r="1" spans="1:34" ht="162" customHeight="1" thickBot="1" x14ac:dyDescent="0.3">
      <c r="A1" s="15" t="s">
        <v>3</v>
      </c>
      <c r="B1" s="16" t="s">
        <v>0</v>
      </c>
      <c r="C1" s="16" t="s">
        <v>1</v>
      </c>
      <c r="D1" s="17" t="s">
        <v>2</v>
      </c>
      <c r="E1" s="18" t="s">
        <v>776</v>
      </c>
      <c r="F1" s="19" t="s">
        <v>4</v>
      </c>
      <c r="G1" s="19" t="s">
        <v>311</v>
      </c>
      <c r="H1" s="20" t="s">
        <v>531</v>
      </c>
      <c r="I1" s="20" t="s">
        <v>822</v>
      </c>
      <c r="J1" s="21" t="s">
        <v>770</v>
      </c>
      <c r="K1" s="21" t="s">
        <v>532</v>
      </c>
      <c r="L1" s="22" t="s">
        <v>821</v>
      </c>
      <c r="M1" s="22" t="s">
        <v>823</v>
      </c>
      <c r="N1" s="23" t="s">
        <v>777</v>
      </c>
      <c r="O1" s="24" t="s">
        <v>778</v>
      </c>
      <c r="P1" s="24" t="s">
        <v>779</v>
      </c>
      <c r="Q1" s="24" t="s">
        <v>278</v>
      </c>
      <c r="R1" s="25" t="s">
        <v>279</v>
      </c>
      <c r="S1" s="26" t="s">
        <v>771</v>
      </c>
      <c r="T1" s="26" t="s">
        <v>773</v>
      </c>
      <c r="U1" s="27" t="s">
        <v>310</v>
      </c>
      <c r="V1" s="26" t="s">
        <v>708</v>
      </c>
      <c r="W1" s="26" t="s">
        <v>707</v>
      </c>
      <c r="X1" s="26" t="s">
        <v>5</v>
      </c>
      <c r="Y1" s="26" t="s">
        <v>530</v>
      </c>
      <c r="Z1" s="26" t="s">
        <v>717</v>
      </c>
      <c r="AA1" s="26" t="s">
        <v>309</v>
      </c>
      <c r="AB1" s="26" t="s">
        <v>529</v>
      </c>
      <c r="AC1" s="26" t="s">
        <v>744</v>
      </c>
      <c r="AD1" s="26" t="s">
        <v>774</v>
      </c>
      <c r="AE1" s="26" t="s">
        <v>775</v>
      </c>
      <c r="AF1" s="26" t="s">
        <v>6</v>
      </c>
      <c r="AG1" s="28" t="s">
        <v>772</v>
      </c>
      <c r="AH1" s="29"/>
    </row>
    <row r="2" spans="1:34" ht="15.75" thickBot="1" x14ac:dyDescent="0.3">
      <c r="A2" s="30"/>
      <c r="B2" s="39" t="s">
        <v>785</v>
      </c>
      <c r="C2" s="39" t="s">
        <v>129</v>
      </c>
      <c r="D2" s="39" t="s">
        <v>58</v>
      </c>
      <c r="E2" s="32">
        <f t="shared" ref="E2:E33" si="0">SUM(N2,O2,P2)</f>
        <v>25</v>
      </c>
      <c r="F2" s="33">
        <f t="shared" ref="F2:F33" si="1">SUM(G2,H2,I2,J2,L2,N2)</f>
        <v>25</v>
      </c>
      <c r="G2" s="34">
        <f t="shared" ref="G2:G33" si="2">+IF(SUM(K2,M2,O2)&gt;15,15,SUM(K2,M2,O2))</f>
        <v>0</v>
      </c>
      <c r="H2" s="35"/>
      <c r="I2" s="35"/>
      <c r="J2" s="36">
        <v>0</v>
      </c>
      <c r="K2" s="37">
        <v>0</v>
      </c>
      <c r="L2" s="36"/>
      <c r="M2" s="36"/>
      <c r="N2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25</v>
      </c>
      <c r="O2" s="37">
        <f>SUM(racers6[[#This Row],[RMCC - Hill Climb (A)]]+racers6[[#This Row],[Tour de Bowness - Hill Climb (A)]]+racers6[[#This Row],[CABC ITT Provincial Championships (A)]])</f>
        <v>0</v>
      </c>
      <c r="P2" s="38">
        <f>SUM(racers6[[#This Row],[RMCC - Omnium (A)]]+racers6[[#This Row],[Tour de Bowness - Omnium (A)]])</f>
        <v>0</v>
      </c>
      <c r="Q2" s="98">
        <v>10</v>
      </c>
      <c r="R2" s="98">
        <v>15</v>
      </c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29"/>
    </row>
    <row r="3" spans="1:34" ht="15.75" thickBot="1" x14ac:dyDescent="0.3">
      <c r="A3" s="30"/>
      <c r="B3" s="98" t="s">
        <v>786</v>
      </c>
      <c r="C3" s="39" t="s">
        <v>787</v>
      </c>
      <c r="D3" s="39" t="s">
        <v>31</v>
      </c>
      <c r="E3" s="32">
        <f t="shared" si="0"/>
        <v>20</v>
      </c>
      <c r="F3" s="33">
        <f t="shared" si="1"/>
        <v>20</v>
      </c>
      <c r="G3" s="34">
        <f t="shared" si="2"/>
        <v>0</v>
      </c>
      <c r="H3" s="35"/>
      <c r="I3" s="35"/>
      <c r="J3" s="36">
        <v>0</v>
      </c>
      <c r="K3" s="37">
        <v>0</v>
      </c>
      <c r="L3" s="36"/>
      <c r="M3" s="36"/>
      <c r="N3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20</v>
      </c>
      <c r="O3" s="37">
        <f>SUM(racers6[[#This Row],[RMCC - Hill Climb (A)]]+racers6[[#This Row],[Tour de Bowness - Hill Climb (A)]]+racers6[[#This Row],[CABC ITT Provincial Championships (A)]])</f>
        <v>0</v>
      </c>
      <c r="P3" s="38">
        <f>SUM(racers6[[#This Row],[RMCC - Omnium (A)]]+racers6[[#This Row],[Tour de Bowness - Omnium (A)]])</f>
        <v>0</v>
      </c>
      <c r="Q3" s="98">
        <v>8</v>
      </c>
      <c r="R3" s="98">
        <v>12</v>
      </c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29"/>
    </row>
    <row r="4" spans="1:34" ht="15.75" thickBot="1" x14ac:dyDescent="0.3">
      <c r="A4" s="30"/>
      <c r="B4" s="98" t="s">
        <v>784</v>
      </c>
      <c r="C4" s="39" t="s">
        <v>700</v>
      </c>
      <c r="D4" s="39" t="s">
        <v>287</v>
      </c>
      <c r="E4" s="32">
        <f t="shared" si="0"/>
        <v>12</v>
      </c>
      <c r="F4" s="33">
        <f t="shared" si="1"/>
        <v>22</v>
      </c>
      <c r="G4" s="34">
        <f t="shared" si="2"/>
        <v>0</v>
      </c>
      <c r="H4" s="35"/>
      <c r="I4" s="35">
        <v>10</v>
      </c>
      <c r="J4" s="36">
        <v>0</v>
      </c>
      <c r="K4" s="37">
        <v>0</v>
      </c>
      <c r="L4" s="36"/>
      <c r="M4" s="36"/>
      <c r="N4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12</v>
      </c>
      <c r="O4" s="37">
        <f>SUM(racers6[[#This Row],[RMCC - Hill Climb (A)]]+racers6[[#This Row],[Tour de Bowness - Hill Climb (A)]]+racers6[[#This Row],[CABC ITT Provincial Championships (A)]])</f>
        <v>0</v>
      </c>
      <c r="P4" s="38">
        <f>SUM(racers6[[#This Row],[RMCC - Omnium (A)]]+racers6[[#This Row],[Tour de Bowness - Omnium (A)]])</f>
        <v>0</v>
      </c>
      <c r="Q4" s="98">
        <v>12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29"/>
    </row>
    <row r="5" spans="1:34" ht="15.75" thickBot="1" x14ac:dyDescent="0.3">
      <c r="A5" s="30"/>
      <c r="B5" s="98" t="s">
        <v>786</v>
      </c>
      <c r="C5" s="39" t="s">
        <v>800</v>
      </c>
      <c r="D5" s="39" t="s">
        <v>58</v>
      </c>
      <c r="E5" s="32">
        <f t="shared" si="0"/>
        <v>10</v>
      </c>
      <c r="F5" s="33">
        <f t="shared" si="1"/>
        <v>10</v>
      </c>
      <c r="G5" s="34">
        <f t="shared" si="2"/>
        <v>0</v>
      </c>
      <c r="H5" s="35"/>
      <c r="I5" s="35"/>
      <c r="J5" s="36">
        <v>0</v>
      </c>
      <c r="K5" s="37">
        <v>0</v>
      </c>
      <c r="L5" s="36"/>
      <c r="M5" s="36"/>
      <c r="N5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10</v>
      </c>
      <c r="O5" s="37">
        <f>SUM(racers6[[#This Row],[RMCC - Hill Climb (A)]]+racers6[[#This Row],[Tour de Bowness - Hill Climb (A)]]+racers6[[#This Row],[CABC ITT Provincial Championships (A)]])</f>
        <v>0</v>
      </c>
      <c r="P5" s="38">
        <f>SUM(racers6[[#This Row],[RMCC - Omnium (A)]]+racers6[[#This Row],[Tour de Bowness - Omnium (A)]])</f>
        <v>0</v>
      </c>
      <c r="Q5" s="98"/>
      <c r="R5" s="98">
        <v>10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29"/>
    </row>
    <row r="6" spans="1:34" ht="15.75" thickBot="1" x14ac:dyDescent="0.3">
      <c r="A6" s="30"/>
      <c r="B6" s="39" t="s">
        <v>788</v>
      </c>
      <c r="C6" s="39" t="s">
        <v>754</v>
      </c>
      <c r="D6" s="39" t="s">
        <v>31</v>
      </c>
      <c r="E6" s="32">
        <f t="shared" si="0"/>
        <v>6</v>
      </c>
      <c r="F6" s="33">
        <f t="shared" si="1"/>
        <v>6</v>
      </c>
      <c r="G6" s="34">
        <f t="shared" si="2"/>
        <v>0</v>
      </c>
      <c r="H6" s="35"/>
      <c r="I6" s="35"/>
      <c r="J6" s="36">
        <v>0</v>
      </c>
      <c r="K6" s="37">
        <v>0</v>
      </c>
      <c r="L6" s="36"/>
      <c r="M6" s="36"/>
      <c r="N6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6</v>
      </c>
      <c r="O6" s="37">
        <f>SUM(racers6[[#This Row],[RMCC - Hill Climb (A)]]+racers6[[#This Row],[Tour de Bowness - Hill Climb (A)]]+racers6[[#This Row],[CABC ITT Provincial Championships (A)]])</f>
        <v>0</v>
      </c>
      <c r="P6" s="38">
        <f>SUM(racers6[[#This Row],[RMCC - Omnium (A)]]+racers6[[#This Row],[Tour de Bowness - Omnium (A)]])</f>
        <v>0</v>
      </c>
      <c r="Q6" s="98">
        <v>6</v>
      </c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29"/>
    </row>
    <row r="7" spans="1:34" ht="15.75" thickBot="1" x14ac:dyDescent="0.3">
      <c r="A7" s="30"/>
      <c r="B7" s="98" t="s">
        <v>595</v>
      </c>
      <c r="C7" s="39" t="s">
        <v>596</v>
      </c>
      <c r="D7" s="39" t="s">
        <v>49</v>
      </c>
      <c r="E7" s="32">
        <f t="shared" si="0"/>
        <v>6</v>
      </c>
      <c r="F7" s="33">
        <f t="shared" si="1"/>
        <v>32</v>
      </c>
      <c r="G7" s="34">
        <f t="shared" si="2"/>
        <v>6</v>
      </c>
      <c r="H7" s="35"/>
      <c r="I7" s="35"/>
      <c r="J7" s="36">
        <v>20</v>
      </c>
      <c r="K7" s="37">
        <v>6</v>
      </c>
      <c r="L7" s="36"/>
      <c r="M7" s="36"/>
      <c r="N7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6</v>
      </c>
      <c r="O7" s="37">
        <f>SUM(racers6[[#This Row],[RMCC - Hill Climb (A)]]+racers6[[#This Row],[Tour de Bowness - Hill Climb (A)]]+racers6[[#This Row],[CABC ITT Provincial Championships (A)]])</f>
        <v>0</v>
      </c>
      <c r="P7" s="38">
        <f>SUM(racers6[[#This Row],[RMCC - Omnium (A)]]+racers6[[#This Row],[Tour de Bowness - Omnium (A)]])</f>
        <v>0</v>
      </c>
      <c r="Q7" s="98"/>
      <c r="R7" s="98">
        <v>6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29"/>
    </row>
    <row r="8" spans="1:34" ht="15.75" thickBot="1" x14ac:dyDescent="0.3">
      <c r="A8" s="30"/>
      <c r="B8" s="98" t="s">
        <v>790</v>
      </c>
      <c r="C8" s="39" t="s">
        <v>789</v>
      </c>
      <c r="D8" s="39" t="s">
        <v>31</v>
      </c>
      <c r="E8" s="32">
        <f t="shared" si="0"/>
        <v>4</v>
      </c>
      <c r="F8" s="33">
        <f t="shared" si="1"/>
        <v>4</v>
      </c>
      <c r="G8" s="34">
        <f t="shared" si="2"/>
        <v>0</v>
      </c>
      <c r="H8" s="35"/>
      <c r="I8" s="35"/>
      <c r="J8" s="36">
        <v>0</v>
      </c>
      <c r="K8" s="37">
        <v>0</v>
      </c>
      <c r="L8" s="36"/>
      <c r="M8" s="36"/>
      <c r="N8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4</v>
      </c>
      <c r="O8" s="37">
        <f>SUM(racers6[[#This Row],[RMCC - Hill Climb (A)]]+racers6[[#This Row],[Tour de Bowness - Hill Climb (A)]]+racers6[[#This Row],[CABC ITT Provincial Championships (A)]])</f>
        <v>0</v>
      </c>
      <c r="P8" s="38">
        <f>SUM(racers6[[#This Row],[RMCC - Omnium (A)]]+racers6[[#This Row],[Tour de Bowness - Omnium (A)]])</f>
        <v>0</v>
      </c>
      <c r="Q8" s="98">
        <v>4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29"/>
    </row>
    <row r="9" spans="1:34" ht="15.75" thickBot="1" x14ac:dyDescent="0.3">
      <c r="A9" s="30"/>
      <c r="B9" s="39" t="s">
        <v>801</v>
      </c>
      <c r="C9" s="39" t="s">
        <v>492</v>
      </c>
      <c r="D9" s="39" t="s">
        <v>13</v>
      </c>
      <c r="E9" s="32">
        <f t="shared" si="0"/>
        <v>4</v>
      </c>
      <c r="F9" s="33">
        <f t="shared" si="1"/>
        <v>14</v>
      </c>
      <c r="G9" s="34">
        <f t="shared" si="2"/>
        <v>0</v>
      </c>
      <c r="H9" s="35"/>
      <c r="I9" s="35">
        <v>10</v>
      </c>
      <c r="J9" s="36">
        <v>0</v>
      </c>
      <c r="K9" s="37">
        <v>0</v>
      </c>
      <c r="L9" s="36"/>
      <c r="M9" s="36"/>
      <c r="N9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4</v>
      </c>
      <c r="O9" s="37">
        <f>SUM(racers6[[#This Row],[RMCC - Hill Climb (A)]]+racers6[[#This Row],[Tour de Bowness - Hill Climb (A)]]+racers6[[#This Row],[CABC ITT Provincial Championships (A)]])</f>
        <v>0</v>
      </c>
      <c r="P9" s="38">
        <f>SUM(racers6[[#This Row],[RMCC - Omnium (A)]]+racers6[[#This Row],[Tour de Bowness - Omnium (A)]])</f>
        <v>0</v>
      </c>
      <c r="Q9" s="98"/>
      <c r="R9" s="98">
        <v>4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29"/>
    </row>
    <row r="10" spans="1:34" ht="15.75" thickBot="1" x14ac:dyDescent="0.3">
      <c r="A10" s="30"/>
      <c r="B10" s="39" t="s">
        <v>791</v>
      </c>
      <c r="C10" s="39" t="s">
        <v>30</v>
      </c>
      <c r="D10" s="39" t="s">
        <v>45</v>
      </c>
      <c r="E10" s="32">
        <f t="shared" si="0"/>
        <v>2</v>
      </c>
      <c r="F10" s="33">
        <f t="shared" si="1"/>
        <v>2</v>
      </c>
      <c r="G10" s="34">
        <f t="shared" si="2"/>
        <v>0</v>
      </c>
      <c r="H10" s="35"/>
      <c r="I10" s="35"/>
      <c r="J10" s="36">
        <v>0</v>
      </c>
      <c r="K10" s="37">
        <v>0</v>
      </c>
      <c r="L10" s="36"/>
      <c r="M10" s="36"/>
      <c r="N10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2</v>
      </c>
      <c r="O10" s="37">
        <f>SUM(racers6[[#This Row],[RMCC - Hill Climb (A)]]+racers6[[#This Row],[Tour de Bowness - Hill Climb (A)]]+racers6[[#This Row],[CABC ITT Provincial Championships (A)]])</f>
        <v>0</v>
      </c>
      <c r="P10" s="38">
        <f>SUM(racers6[[#This Row],[RMCC - Omnium (A)]]+racers6[[#This Row],[Tour de Bowness - Omnium (A)]])</f>
        <v>0</v>
      </c>
      <c r="Q10" s="98">
        <v>2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29"/>
    </row>
    <row r="11" spans="1:34" ht="15.75" thickBot="1" x14ac:dyDescent="0.3">
      <c r="A11" s="30"/>
      <c r="B11" s="39" t="s">
        <v>768</v>
      </c>
      <c r="C11" s="39" t="s">
        <v>769</v>
      </c>
      <c r="D11" s="39" t="s">
        <v>10</v>
      </c>
      <c r="E11" s="32">
        <f t="shared" si="0"/>
        <v>2</v>
      </c>
      <c r="F11" s="33">
        <f t="shared" si="1"/>
        <v>12</v>
      </c>
      <c r="G11" s="34">
        <f t="shared" si="2"/>
        <v>0</v>
      </c>
      <c r="H11" s="35"/>
      <c r="I11" s="35"/>
      <c r="J11" s="36">
        <v>10</v>
      </c>
      <c r="K11" s="37">
        <v>0</v>
      </c>
      <c r="L11" s="36"/>
      <c r="M11" s="36"/>
      <c r="N11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2</v>
      </c>
      <c r="O11" s="37">
        <f>SUM(racers6[[#This Row],[RMCC - Hill Climb (A)]]+racers6[[#This Row],[Tour de Bowness - Hill Climb (A)]]+racers6[[#This Row],[CABC ITT Provincial Championships (A)]])</f>
        <v>0</v>
      </c>
      <c r="P11" s="38">
        <f>SUM(racers6[[#This Row],[RMCC - Omnium (A)]]+racers6[[#This Row],[Tour de Bowness - Omnium (A)]])</f>
        <v>0</v>
      </c>
      <c r="Q11" s="98"/>
      <c r="R11" s="98">
        <v>2</v>
      </c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29"/>
    </row>
    <row r="12" spans="1:34" ht="15.75" thickBot="1" x14ac:dyDescent="0.3">
      <c r="A12" s="30"/>
      <c r="B12" s="39" t="s">
        <v>633</v>
      </c>
      <c r="C12" s="39" t="s">
        <v>634</v>
      </c>
      <c r="D12" s="39" t="s">
        <v>31</v>
      </c>
      <c r="E12" s="32">
        <f t="shared" si="0"/>
        <v>0</v>
      </c>
      <c r="F12" s="33">
        <f t="shared" si="1"/>
        <v>17</v>
      </c>
      <c r="G12" s="34">
        <f t="shared" si="2"/>
        <v>15</v>
      </c>
      <c r="H12" s="35"/>
      <c r="I12" s="35"/>
      <c r="J12" s="36">
        <v>2</v>
      </c>
      <c r="K12" s="37">
        <v>15</v>
      </c>
      <c r="L12" s="36"/>
      <c r="M12" s="36"/>
      <c r="N12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2" s="37">
        <f>SUM(racers6[[#This Row],[RMCC - Hill Climb (A)]]+racers6[[#This Row],[Tour de Bowness - Hill Climb (A)]]+racers6[[#This Row],[CABC ITT Provincial Championships (A)]])</f>
        <v>0</v>
      </c>
      <c r="P12" s="38">
        <f>SUM(racers6[[#This Row],[RMCC - Omnium (A)]]+racers6[[#This Row],[Tour de Bowness - Omnium (A)]])</f>
        <v>0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29"/>
    </row>
    <row r="13" spans="1:34" ht="15.75" thickBot="1" x14ac:dyDescent="0.3">
      <c r="A13" s="30"/>
      <c r="B13" s="39" t="s">
        <v>692</v>
      </c>
      <c r="C13" s="39" t="s">
        <v>112</v>
      </c>
      <c r="D13" s="39" t="s">
        <v>49</v>
      </c>
      <c r="E13" s="32">
        <f t="shared" si="0"/>
        <v>0</v>
      </c>
      <c r="F13" s="33">
        <f t="shared" si="1"/>
        <v>17</v>
      </c>
      <c r="G13" s="34">
        <f t="shared" si="2"/>
        <v>15</v>
      </c>
      <c r="H13" s="35"/>
      <c r="I13" s="35"/>
      <c r="J13" s="36">
        <v>2</v>
      </c>
      <c r="K13" s="37">
        <v>15</v>
      </c>
      <c r="L13" s="36"/>
      <c r="M13" s="36"/>
      <c r="N13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3" s="37">
        <f>SUM(racers6[[#This Row],[RMCC - Hill Climb (A)]]+racers6[[#This Row],[Tour de Bowness - Hill Climb (A)]]+racers6[[#This Row],[CABC ITT Provincial Championships (A)]])</f>
        <v>0</v>
      </c>
      <c r="P13" s="38">
        <f>SUM(racers6[[#This Row],[RMCC - Omnium (A)]]+racers6[[#This Row],[Tour de Bowness - Omnium (A)]])</f>
        <v>0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29"/>
    </row>
    <row r="14" spans="1:34" ht="15.75" thickBot="1" x14ac:dyDescent="0.3">
      <c r="A14" s="30"/>
      <c r="B14" s="39" t="s">
        <v>705</v>
      </c>
      <c r="C14" s="39" t="s">
        <v>706</v>
      </c>
      <c r="D14" s="39" t="s">
        <v>31</v>
      </c>
      <c r="E14" s="32">
        <f t="shared" si="0"/>
        <v>0</v>
      </c>
      <c r="F14" s="33">
        <f t="shared" si="1"/>
        <v>23</v>
      </c>
      <c r="G14" s="34">
        <f t="shared" si="2"/>
        <v>15</v>
      </c>
      <c r="H14" s="35"/>
      <c r="I14" s="35"/>
      <c r="J14" s="36">
        <v>8</v>
      </c>
      <c r="K14" s="37">
        <v>15</v>
      </c>
      <c r="L14" s="36"/>
      <c r="M14" s="36"/>
      <c r="N14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4" s="37">
        <f>SUM(racers6[[#This Row],[RMCC - Hill Climb (A)]]+racers6[[#This Row],[Tour de Bowness - Hill Climb (A)]]+racers6[[#This Row],[CABC ITT Provincial Championships (A)]])</f>
        <v>0</v>
      </c>
      <c r="P14" s="38">
        <f>SUM(racers6[[#This Row],[RMCC - Omnium (A)]]+racers6[[#This Row],[Tour de Bowness - Omnium (A)]])</f>
        <v>0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29"/>
    </row>
    <row r="15" spans="1:34" ht="15.75" thickBot="1" x14ac:dyDescent="0.3">
      <c r="A15" s="30"/>
      <c r="B15" s="39" t="s">
        <v>715</v>
      </c>
      <c r="C15" s="39" t="s">
        <v>22</v>
      </c>
      <c r="D15" s="39" t="s">
        <v>49</v>
      </c>
      <c r="E15" s="32">
        <f t="shared" si="0"/>
        <v>0</v>
      </c>
      <c r="F15" s="33">
        <f t="shared" si="1"/>
        <v>28</v>
      </c>
      <c r="G15" s="34">
        <f t="shared" si="2"/>
        <v>0</v>
      </c>
      <c r="H15" s="35"/>
      <c r="I15" s="35"/>
      <c r="J15" s="36">
        <v>28</v>
      </c>
      <c r="K15" s="37">
        <v>0</v>
      </c>
      <c r="L15" s="36"/>
      <c r="M15" s="36"/>
      <c r="N15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5" s="37">
        <f>SUM(racers6[[#This Row],[RMCC - Hill Climb (A)]]+racers6[[#This Row],[Tour de Bowness - Hill Climb (A)]]+racers6[[#This Row],[CABC ITT Provincial Championships (A)]])</f>
        <v>0</v>
      </c>
      <c r="P15" s="38">
        <f>SUM(racers6[[#This Row],[RMCC - Omnium (A)]]+racers6[[#This Row],[Tour de Bowness - Omnium (A)]])</f>
        <v>0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29"/>
    </row>
    <row r="16" spans="1:34" ht="15.75" thickBot="1" x14ac:dyDescent="0.3">
      <c r="A16" s="30"/>
      <c r="B16" s="39" t="s">
        <v>611</v>
      </c>
      <c r="C16" s="39" t="s">
        <v>313</v>
      </c>
      <c r="D16" s="39" t="s">
        <v>49</v>
      </c>
      <c r="E16" s="32">
        <f t="shared" si="0"/>
        <v>0</v>
      </c>
      <c r="F16" s="33">
        <f t="shared" si="1"/>
        <v>27</v>
      </c>
      <c r="G16" s="34">
        <f t="shared" si="2"/>
        <v>0</v>
      </c>
      <c r="H16" s="35"/>
      <c r="I16" s="35"/>
      <c r="J16" s="36">
        <v>27</v>
      </c>
      <c r="K16" s="37">
        <v>0</v>
      </c>
      <c r="L16" s="36"/>
      <c r="M16" s="36"/>
      <c r="N16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6" s="37">
        <f>SUM(racers6[[#This Row],[RMCC - Hill Climb (A)]]+racers6[[#This Row],[Tour de Bowness - Hill Climb (A)]]+racers6[[#This Row],[CABC ITT Provincial Championships (A)]])</f>
        <v>0</v>
      </c>
      <c r="P16" s="38">
        <f>SUM(racers6[[#This Row],[RMCC - Omnium (A)]]+racers6[[#This Row],[Tour de Bowness - Omnium (A)]])</f>
        <v>0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29"/>
    </row>
    <row r="17" spans="1:34" ht="15.75" thickBot="1" x14ac:dyDescent="0.3">
      <c r="A17" s="30"/>
      <c r="B17" s="39" t="s">
        <v>714</v>
      </c>
      <c r="C17" s="39" t="s">
        <v>711</v>
      </c>
      <c r="D17" s="39" t="s">
        <v>233</v>
      </c>
      <c r="E17" s="32">
        <f t="shared" si="0"/>
        <v>0</v>
      </c>
      <c r="F17" s="33">
        <f t="shared" si="1"/>
        <v>27</v>
      </c>
      <c r="G17" s="34">
        <f t="shared" si="2"/>
        <v>0</v>
      </c>
      <c r="H17" s="35"/>
      <c r="I17" s="35"/>
      <c r="J17" s="36">
        <v>27</v>
      </c>
      <c r="K17" s="37">
        <v>0</v>
      </c>
      <c r="L17" s="36"/>
      <c r="M17" s="36"/>
      <c r="N17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7" s="37">
        <f>SUM(racers6[[#This Row],[RMCC - Hill Climb (A)]]+racers6[[#This Row],[Tour de Bowness - Hill Climb (A)]]+racers6[[#This Row],[CABC ITT Provincial Championships (A)]])</f>
        <v>0</v>
      </c>
      <c r="P17" s="38">
        <f>SUM(racers6[[#This Row],[RMCC - Omnium (A)]]+racers6[[#This Row],[Tour de Bowness - Omnium (A)]])</f>
        <v>0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29"/>
    </row>
    <row r="18" spans="1:34" ht="15.75" thickBot="1" x14ac:dyDescent="0.3">
      <c r="A18" s="30"/>
      <c r="B18" s="39" t="s">
        <v>667</v>
      </c>
      <c r="C18" s="39" t="s">
        <v>498</v>
      </c>
      <c r="D18" s="39" t="s">
        <v>49</v>
      </c>
      <c r="E18" s="32">
        <f t="shared" si="0"/>
        <v>0</v>
      </c>
      <c r="F18" s="33">
        <f t="shared" si="1"/>
        <v>21</v>
      </c>
      <c r="G18" s="34">
        <f t="shared" si="2"/>
        <v>12</v>
      </c>
      <c r="H18" s="35"/>
      <c r="I18" s="35"/>
      <c r="J18" s="36">
        <v>9</v>
      </c>
      <c r="K18" s="37">
        <v>12</v>
      </c>
      <c r="L18" s="36"/>
      <c r="M18" s="36"/>
      <c r="N18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8" s="37">
        <f>SUM(racers6[[#This Row],[RMCC - Hill Climb (A)]]+racers6[[#This Row],[Tour de Bowness - Hill Climb (A)]]+racers6[[#This Row],[CABC ITT Provincial Championships (A)]])</f>
        <v>0</v>
      </c>
      <c r="P18" s="38">
        <f>SUM(racers6[[#This Row],[RMCC - Omnium (A)]]+racers6[[#This Row],[Tour de Bowness - Omnium (A)]])</f>
        <v>0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9"/>
    </row>
    <row r="19" spans="1:34" ht="15.75" thickBot="1" x14ac:dyDescent="0.3">
      <c r="A19" s="30"/>
      <c r="B19" s="39" t="s">
        <v>713</v>
      </c>
      <c r="C19" s="39" t="s">
        <v>712</v>
      </c>
      <c r="D19" s="39" t="s">
        <v>233</v>
      </c>
      <c r="E19" s="32">
        <f t="shared" si="0"/>
        <v>0</v>
      </c>
      <c r="F19" s="33">
        <f t="shared" si="1"/>
        <v>26</v>
      </c>
      <c r="G19" s="34">
        <f t="shared" si="2"/>
        <v>10</v>
      </c>
      <c r="H19" s="35"/>
      <c r="I19" s="35"/>
      <c r="J19" s="36">
        <v>16</v>
      </c>
      <c r="K19" s="37">
        <v>10</v>
      </c>
      <c r="L19" s="36"/>
      <c r="M19" s="36"/>
      <c r="N19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9" s="37">
        <f>SUM(racers6[[#This Row],[RMCC - Hill Climb (A)]]+racers6[[#This Row],[Tour de Bowness - Hill Climb (A)]]+racers6[[#This Row],[CABC ITT Provincial Championships (A)]])</f>
        <v>0</v>
      </c>
      <c r="P19" s="38">
        <f>SUM(racers6[[#This Row],[RMCC - Omnium (A)]]+racers6[[#This Row],[Tour de Bowness - Omnium (A)]])</f>
        <v>0</v>
      </c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29"/>
    </row>
    <row r="20" spans="1:34" ht="15.75" thickBot="1" x14ac:dyDescent="0.3">
      <c r="A20" s="72"/>
      <c r="B20" s="49" t="s">
        <v>485</v>
      </c>
      <c r="C20" s="49" t="s">
        <v>566</v>
      </c>
      <c r="D20" s="49" t="s">
        <v>39</v>
      </c>
      <c r="E20" s="50">
        <f t="shared" si="0"/>
        <v>0</v>
      </c>
      <c r="F20" s="118">
        <f t="shared" si="1"/>
        <v>14</v>
      </c>
      <c r="G20" s="52">
        <f t="shared" si="2"/>
        <v>2</v>
      </c>
      <c r="H20" s="35"/>
      <c r="I20" s="35"/>
      <c r="J20" s="54">
        <v>12</v>
      </c>
      <c r="K20" s="37">
        <v>2</v>
      </c>
      <c r="L20" s="55"/>
      <c r="M20" s="55"/>
      <c r="N20" s="36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0" s="37">
        <f>SUM(racers6[[#This Row],[RMCC - Hill Climb (A)]]+racers6[[#This Row],[Tour de Bowness - Hill Climb (A)]]+racers6[[#This Row],[CABC ITT Provincial Championships (A)]])</f>
        <v>0</v>
      </c>
      <c r="P20" s="38">
        <f>SUM(racers6[[#This Row],[RMCC - Omnium (A)]]+racers6[[#This Row],[Tour de Bowness - Omnium (A)]])</f>
        <v>0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29"/>
    </row>
    <row r="21" spans="1:34" ht="15.75" thickBot="1" x14ac:dyDescent="0.3">
      <c r="A21" s="48"/>
      <c r="B21" s="56" t="s">
        <v>651</v>
      </c>
      <c r="C21" s="56" t="s">
        <v>347</v>
      </c>
      <c r="D21" s="56" t="s">
        <v>31</v>
      </c>
      <c r="E21" s="50">
        <f t="shared" si="0"/>
        <v>0</v>
      </c>
      <c r="F21" s="51">
        <f t="shared" si="1"/>
        <v>15</v>
      </c>
      <c r="G21" s="52">
        <f t="shared" si="2"/>
        <v>15</v>
      </c>
      <c r="H21" s="35"/>
      <c r="I21" s="35"/>
      <c r="J21" s="55">
        <v>0</v>
      </c>
      <c r="K21" s="37">
        <v>15</v>
      </c>
      <c r="L21" s="55"/>
      <c r="M21" s="55"/>
      <c r="N2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1" s="73">
        <f>SUM(racers6[[#This Row],[RMCC - Hill Climb (A)]]+racers6[[#This Row],[Tour de Bowness - Hill Climb (A)]]+racers6[[#This Row],[CABC ITT Provincial Championships (A)]])</f>
        <v>0</v>
      </c>
      <c r="P21" s="74">
        <f>SUM(racers6[[#This Row],[RMCC - Omnium (A)]]+racers6[[#This Row],[Tour de Bowness - Omnium (A)]])</f>
        <v>0</v>
      </c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29"/>
    </row>
    <row r="22" spans="1:34" ht="15.75" thickBot="1" x14ac:dyDescent="0.3">
      <c r="A22" s="48"/>
      <c r="B22" s="56" t="s">
        <v>805</v>
      </c>
      <c r="C22" s="56" t="s">
        <v>77</v>
      </c>
      <c r="D22" s="56" t="s">
        <v>45</v>
      </c>
      <c r="E22" s="50">
        <f t="shared" si="0"/>
        <v>0</v>
      </c>
      <c r="F22" s="51">
        <f t="shared" si="1"/>
        <v>15</v>
      </c>
      <c r="G22" s="52">
        <f t="shared" si="2"/>
        <v>15</v>
      </c>
      <c r="H22" s="35"/>
      <c r="I22" s="35"/>
      <c r="J22" s="55">
        <v>0</v>
      </c>
      <c r="K22" s="37">
        <v>15</v>
      </c>
      <c r="L22" s="55"/>
      <c r="M22" s="55"/>
      <c r="N2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2" s="73">
        <f>SUM(racers6[[#This Row],[RMCC - Hill Climb (A)]]+racers6[[#This Row],[Tour de Bowness - Hill Climb (A)]]+racers6[[#This Row],[CABC ITT Provincial Championships (A)]])</f>
        <v>0</v>
      </c>
      <c r="P22" s="74">
        <f>SUM(racers6[[#This Row],[RMCC - Omnium (A)]]+racers6[[#This Row],[Tour de Bowness - Omnium (A)]])</f>
        <v>0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29"/>
    </row>
    <row r="23" spans="1:34" ht="15.75" thickBot="1" x14ac:dyDescent="0.3">
      <c r="A23" s="48"/>
      <c r="B23" s="56" t="s">
        <v>558</v>
      </c>
      <c r="C23" s="56" t="s">
        <v>557</v>
      </c>
      <c r="D23" s="56" t="s">
        <v>287</v>
      </c>
      <c r="E23" s="50">
        <f t="shared" si="0"/>
        <v>0</v>
      </c>
      <c r="F23" s="51">
        <f t="shared" si="1"/>
        <v>25</v>
      </c>
      <c r="G23" s="52">
        <f t="shared" si="2"/>
        <v>15</v>
      </c>
      <c r="H23" s="35">
        <v>10</v>
      </c>
      <c r="I23" s="35"/>
      <c r="J23" s="55">
        <v>0</v>
      </c>
      <c r="K23" s="37">
        <v>15</v>
      </c>
      <c r="L23" s="55"/>
      <c r="M23" s="55"/>
      <c r="N2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3" s="73">
        <f>SUM(racers6[[#This Row],[RMCC - Hill Climb (A)]]+racers6[[#This Row],[Tour de Bowness - Hill Climb (A)]]+racers6[[#This Row],[CABC ITT Provincial Championships (A)]])</f>
        <v>0</v>
      </c>
      <c r="P23" s="74">
        <f>SUM(racers6[[#This Row],[RMCC - Omnium (A)]]+racers6[[#This Row],[Tour de Bowness - Omnium (A)]])</f>
        <v>0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29"/>
    </row>
    <row r="24" spans="1:34" ht="15.75" thickBot="1" x14ac:dyDescent="0.3">
      <c r="A24" s="48"/>
      <c r="B24" s="56" t="s">
        <v>725</v>
      </c>
      <c r="C24" s="56" t="s">
        <v>726</v>
      </c>
      <c r="D24" s="56" t="s">
        <v>31</v>
      </c>
      <c r="E24" s="50">
        <f t="shared" si="0"/>
        <v>0</v>
      </c>
      <c r="F24" s="51">
        <f t="shared" si="1"/>
        <v>20</v>
      </c>
      <c r="G24" s="52">
        <f t="shared" si="2"/>
        <v>0</v>
      </c>
      <c r="H24" s="35"/>
      <c r="I24" s="35"/>
      <c r="J24" s="55">
        <v>20</v>
      </c>
      <c r="K24" s="37">
        <v>0</v>
      </c>
      <c r="L24" s="55"/>
      <c r="M24" s="55"/>
      <c r="N2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4" s="73">
        <f>SUM(racers6[[#This Row],[RMCC - Hill Climb (A)]]+racers6[[#This Row],[Tour de Bowness - Hill Climb (A)]]+racers6[[#This Row],[CABC ITT Provincial Championships (A)]])</f>
        <v>0</v>
      </c>
      <c r="P24" s="74">
        <f>SUM(racers6[[#This Row],[RMCC - Omnium (A)]]+racers6[[#This Row],[Tour de Bowness - Omnium (A)]])</f>
        <v>0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29"/>
    </row>
    <row r="25" spans="1:34" ht="15.75" thickBot="1" x14ac:dyDescent="0.3">
      <c r="A25" s="48"/>
      <c r="B25" s="56" t="s">
        <v>690</v>
      </c>
      <c r="C25" s="56" t="s">
        <v>114</v>
      </c>
      <c r="D25" s="56" t="s">
        <v>31</v>
      </c>
      <c r="E25" s="50">
        <f t="shared" si="0"/>
        <v>0</v>
      </c>
      <c r="F25" s="51">
        <f t="shared" si="1"/>
        <v>16</v>
      </c>
      <c r="G25" s="52">
        <f t="shared" si="2"/>
        <v>0</v>
      </c>
      <c r="H25" s="35"/>
      <c r="I25" s="35"/>
      <c r="J25" s="55">
        <v>16</v>
      </c>
      <c r="K25" s="37">
        <v>0</v>
      </c>
      <c r="L25" s="55"/>
      <c r="M25" s="55"/>
      <c r="N2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5" s="73">
        <f>SUM(racers6[[#This Row],[RMCC - Hill Climb (A)]]+racers6[[#This Row],[Tour de Bowness - Hill Climb (A)]]+racers6[[#This Row],[CABC ITT Provincial Championships (A)]])</f>
        <v>0</v>
      </c>
      <c r="P25" s="74">
        <f>SUM(racers6[[#This Row],[RMCC - Omnium (A)]]+racers6[[#This Row],[Tour de Bowness - Omnium (A)]])</f>
        <v>0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29"/>
    </row>
    <row r="26" spans="1:34" ht="15.75" thickBot="1" x14ac:dyDescent="0.3">
      <c r="A26" s="48"/>
      <c r="B26" s="56" t="s">
        <v>614</v>
      </c>
      <c r="C26" s="56" t="s">
        <v>615</v>
      </c>
      <c r="D26" s="56" t="s">
        <v>45</v>
      </c>
      <c r="E26" s="50">
        <f t="shared" si="0"/>
        <v>0</v>
      </c>
      <c r="F26" s="51">
        <f t="shared" si="1"/>
        <v>16</v>
      </c>
      <c r="G26" s="52">
        <f t="shared" si="2"/>
        <v>8</v>
      </c>
      <c r="H26" s="35"/>
      <c r="I26" s="35"/>
      <c r="J26" s="55">
        <v>8</v>
      </c>
      <c r="K26" s="37">
        <v>8</v>
      </c>
      <c r="L26" s="55"/>
      <c r="M26" s="55"/>
      <c r="N2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6" s="73">
        <f>SUM(racers6[[#This Row],[RMCC - Hill Climb (A)]]+racers6[[#This Row],[Tour de Bowness - Hill Climb (A)]]+racers6[[#This Row],[CABC ITT Provincial Championships (A)]])</f>
        <v>0</v>
      </c>
      <c r="P26" s="74">
        <f>SUM(racers6[[#This Row],[RMCC - Omnium (A)]]+racers6[[#This Row],[Tour de Bowness - Omnium (A)]])</f>
        <v>0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29"/>
    </row>
    <row r="27" spans="1:34" ht="15.75" thickBot="1" x14ac:dyDescent="0.3">
      <c r="A27" s="48"/>
      <c r="B27" s="56" t="s">
        <v>568</v>
      </c>
      <c r="C27" s="56" t="s">
        <v>567</v>
      </c>
      <c r="D27" s="56" t="s">
        <v>31</v>
      </c>
      <c r="E27" s="50">
        <f t="shared" si="0"/>
        <v>0</v>
      </c>
      <c r="F27" s="51">
        <f t="shared" si="1"/>
        <v>15</v>
      </c>
      <c r="G27" s="52">
        <f t="shared" si="2"/>
        <v>0</v>
      </c>
      <c r="H27" s="35"/>
      <c r="I27" s="35"/>
      <c r="J27" s="55">
        <v>15</v>
      </c>
      <c r="K27" s="37">
        <v>0</v>
      </c>
      <c r="L27" s="55"/>
      <c r="M27" s="55"/>
      <c r="N2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7" s="73">
        <f>SUM(racers6[[#This Row],[RMCC - Hill Climb (A)]]+racers6[[#This Row],[Tour de Bowness - Hill Climb (A)]]+racers6[[#This Row],[CABC ITT Provincial Championships (A)]])</f>
        <v>0</v>
      </c>
      <c r="P27" s="74">
        <f>SUM(racers6[[#This Row],[RMCC - Omnium (A)]]+racers6[[#This Row],[Tour de Bowness - Omnium (A)]])</f>
        <v>0</v>
      </c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29"/>
    </row>
    <row r="28" spans="1:34" ht="15.75" thickBot="1" x14ac:dyDescent="0.3">
      <c r="A28" s="48"/>
      <c r="B28" s="56" t="s">
        <v>764</v>
      </c>
      <c r="C28" s="56" t="s">
        <v>30</v>
      </c>
      <c r="D28" s="56" t="s">
        <v>31</v>
      </c>
      <c r="E28" s="50">
        <f t="shared" si="0"/>
        <v>0</v>
      </c>
      <c r="F28" s="51">
        <f t="shared" si="1"/>
        <v>15</v>
      </c>
      <c r="G28" s="52">
        <f t="shared" si="2"/>
        <v>15</v>
      </c>
      <c r="H28" s="35"/>
      <c r="I28" s="35"/>
      <c r="J28" s="55">
        <v>0</v>
      </c>
      <c r="K28" s="37">
        <v>15</v>
      </c>
      <c r="L28" s="55"/>
      <c r="M28" s="55"/>
      <c r="N2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8" s="73">
        <f>SUM(racers6[[#This Row],[RMCC - Hill Climb (A)]]+racers6[[#This Row],[Tour de Bowness - Hill Climb (A)]]+racers6[[#This Row],[CABC ITT Provincial Championships (A)]])</f>
        <v>0</v>
      </c>
      <c r="P28" s="74">
        <f>SUM(racers6[[#This Row],[RMCC - Omnium (A)]]+racers6[[#This Row],[Tour de Bowness - Omnium (A)]])</f>
        <v>0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29"/>
    </row>
    <row r="29" spans="1:34" ht="15.75" thickBot="1" x14ac:dyDescent="0.3">
      <c r="A29" s="48"/>
      <c r="B29" s="56" t="s">
        <v>766</v>
      </c>
      <c r="C29" s="56" t="s">
        <v>767</v>
      </c>
      <c r="D29" s="56" t="s">
        <v>233</v>
      </c>
      <c r="E29" s="50">
        <f t="shared" si="0"/>
        <v>0</v>
      </c>
      <c r="F29" s="51">
        <f t="shared" si="1"/>
        <v>15</v>
      </c>
      <c r="G29" s="52">
        <f t="shared" si="2"/>
        <v>0</v>
      </c>
      <c r="H29" s="35"/>
      <c r="I29" s="35"/>
      <c r="J29" s="55">
        <v>15</v>
      </c>
      <c r="K29" s="37">
        <v>0</v>
      </c>
      <c r="L29" s="55"/>
      <c r="M29" s="55"/>
      <c r="N2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29" s="73">
        <f>SUM(racers6[[#This Row],[RMCC - Hill Climb (A)]]+racers6[[#This Row],[Tour de Bowness - Hill Climb (A)]]+racers6[[#This Row],[CABC ITT Provincial Championships (A)]])</f>
        <v>0</v>
      </c>
      <c r="P29" s="74">
        <f>SUM(racers6[[#This Row],[RMCC - Omnium (A)]]+racers6[[#This Row],[Tour de Bowness - Omnium (A)]])</f>
        <v>0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29"/>
    </row>
    <row r="30" spans="1:34" ht="15.75" thickBot="1" x14ac:dyDescent="0.3">
      <c r="A30" s="48"/>
      <c r="B30" s="56" t="s">
        <v>690</v>
      </c>
      <c r="C30" s="56" t="s">
        <v>689</v>
      </c>
      <c r="D30" s="56" t="s">
        <v>104</v>
      </c>
      <c r="E30" s="50">
        <f t="shared" si="0"/>
        <v>0</v>
      </c>
      <c r="F30" s="51">
        <f t="shared" si="1"/>
        <v>14</v>
      </c>
      <c r="G30" s="52">
        <f t="shared" si="2"/>
        <v>8</v>
      </c>
      <c r="H30" s="35"/>
      <c r="I30" s="35"/>
      <c r="J30" s="55">
        <v>6</v>
      </c>
      <c r="K30" s="37">
        <v>8</v>
      </c>
      <c r="L30" s="55"/>
      <c r="M30" s="55"/>
      <c r="N3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0" s="73">
        <f>SUM(racers6[[#This Row],[RMCC - Hill Climb (A)]]+racers6[[#This Row],[Tour de Bowness - Hill Climb (A)]]+racers6[[#This Row],[CABC ITT Provincial Championships (A)]])</f>
        <v>0</v>
      </c>
      <c r="P30" s="74">
        <f>SUM(racers6[[#This Row],[RMCC - Omnium (A)]]+racers6[[#This Row],[Tour de Bowness - Omnium (A)]])</f>
        <v>0</v>
      </c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29"/>
    </row>
    <row r="31" spans="1:34" ht="15.75" thickBot="1" x14ac:dyDescent="0.3">
      <c r="A31" s="48"/>
      <c r="B31" s="56" t="s">
        <v>728</v>
      </c>
      <c r="C31" s="56" t="s">
        <v>729</v>
      </c>
      <c r="D31" s="56" t="s">
        <v>13</v>
      </c>
      <c r="E31" s="50">
        <f t="shared" si="0"/>
        <v>0</v>
      </c>
      <c r="F31" s="51">
        <f t="shared" si="1"/>
        <v>14</v>
      </c>
      <c r="G31" s="52">
        <f t="shared" si="2"/>
        <v>8</v>
      </c>
      <c r="H31" s="35"/>
      <c r="I31" s="35"/>
      <c r="J31" s="55">
        <v>6</v>
      </c>
      <c r="K31" s="37">
        <v>8</v>
      </c>
      <c r="L31" s="55"/>
      <c r="M31" s="55"/>
      <c r="N3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1" s="73">
        <f>SUM(racers6[[#This Row],[RMCC - Hill Climb (A)]]+racers6[[#This Row],[Tour de Bowness - Hill Climb (A)]]+racers6[[#This Row],[CABC ITT Provincial Championships (A)]])</f>
        <v>0</v>
      </c>
      <c r="P31" s="74">
        <f>SUM(racers6[[#This Row],[RMCC - Omnium (A)]]+racers6[[#This Row],[Tour de Bowness - Omnium (A)]])</f>
        <v>0</v>
      </c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29"/>
    </row>
    <row r="32" spans="1:34" ht="15.75" thickBot="1" x14ac:dyDescent="0.3">
      <c r="A32" s="48"/>
      <c r="B32" s="56" t="s">
        <v>569</v>
      </c>
      <c r="C32" s="56" t="s">
        <v>566</v>
      </c>
      <c r="D32" s="56" t="s">
        <v>31</v>
      </c>
      <c r="E32" s="50">
        <f t="shared" si="0"/>
        <v>0</v>
      </c>
      <c r="F32" s="51">
        <f t="shared" si="1"/>
        <v>12</v>
      </c>
      <c r="G32" s="52">
        <f t="shared" si="2"/>
        <v>0</v>
      </c>
      <c r="H32" s="35"/>
      <c r="I32" s="35"/>
      <c r="J32" s="55">
        <v>12</v>
      </c>
      <c r="K32" s="37">
        <v>0</v>
      </c>
      <c r="L32" s="55"/>
      <c r="M32" s="55"/>
      <c r="N3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2" s="73">
        <f>SUM(racers6[[#This Row],[RMCC - Hill Climb (A)]]+racers6[[#This Row],[Tour de Bowness - Hill Climb (A)]]+racers6[[#This Row],[CABC ITT Provincial Championships (A)]])</f>
        <v>0</v>
      </c>
      <c r="P32" s="74">
        <f>SUM(racers6[[#This Row],[RMCC - Omnium (A)]]+racers6[[#This Row],[Tour de Bowness - Omnium (A)]])</f>
        <v>0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29"/>
    </row>
    <row r="33" spans="1:34" ht="15.75" thickBot="1" x14ac:dyDescent="0.3">
      <c r="A33" s="48"/>
      <c r="B33" s="56" t="s">
        <v>748</v>
      </c>
      <c r="C33" s="56" t="s">
        <v>321</v>
      </c>
      <c r="D33" s="56" t="s">
        <v>31</v>
      </c>
      <c r="E33" s="50">
        <f t="shared" si="0"/>
        <v>0</v>
      </c>
      <c r="F33" s="51">
        <f t="shared" si="1"/>
        <v>12</v>
      </c>
      <c r="G33" s="52">
        <f t="shared" si="2"/>
        <v>0</v>
      </c>
      <c r="H33" s="35"/>
      <c r="I33" s="35"/>
      <c r="J33" s="55">
        <v>12</v>
      </c>
      <c r="K33" s="37">
        <v>0</v>
      </c>
      <c r="L33" s="55"/>
      <c r="M33" s="55"/>
      <c r="N3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3" s="73">
        <f>SUM(racers6[[#This Row],[RMCC - Hill Climb (A)]]+racers6[[#This Row],[Tour de Bowness - Hill Climb (A)]]+racers6[[#This Row],[CABC ITT Provincial Championships (A)]])</f>
        <v>0</v>
      </c>
      <c r="P33" s="74">
        <f>SUM(racers6[[#This Row],[RMCC - Omnium (A)]]+racers6[[#This Row],[Tour de Bowness - Omnium (A)]])</f>
        <v>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29"/>
    </row>
    <row r="34" spans="1:34" ht="15.75" thickBot="1" x14ac:dyDescent="0.3">
      <c r="A34" s="48"/>
      <c r="B34" s="56" t="s">
        <v>402</v>
      </c>
      <c r="C34" s="49" t="s">
        <v>320</v>
      </c>
      <c r="D34" s="49" t="s">
        <v>45</v>
      </c>
      <c r="E34" s="50">
        <f t="shared" ref="E34:E65" si="3">SUM(N34,O34,P34)</f>
        <v>0</v>
      </c>
      <c r="F34" s="118">
        <f t="shared" ref="F34:F65" si="4">SUM(G34,H34,I34,J34,L34,N34)</f>
        <v>10</v>
      </c>
      <c r="G34" s="52">
        <f t="shared" ref="G34:G65" si="5">+IF(SUM(K34,M34,O34)&gt;15,15,SUM(K34,M34,O34))</f>
        <v>10</v>
      </c>
      <c r="H34" s="35"/>
      <c r="I34" s="35"/>
      <c r="J34" s="54">
        <v>0</v>
      </c>
      <c r="K34" s="37">
        <v>10</v>
      </c>
      <c r="L34" s="55"/>
      <c r="M34" s="55"/>
      <c r="N3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4" s="73">
        <f>SUM(racers6[[#This Row],[RMCC - Hill Climb (A)]]+racers6[[#This Row],[Tour de Bowness - Hill Climb (A)]]+racers6[[#This Row],[CABC ITT Provincial Championships (A)]])</f>
        <v>0</v>
      </c>
      <c r="P34" s="74">
        <f>SUM(racers6[[#This Row],[RMCC - Omnium (A)]]+racers6[[#This Row],[Tour de Bowness - Omnium (A)]])</f>
        <v>0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29"/>
    </row>
    <row r="35" spans="1:34" ht="15.75" thickBot="1" x14ac:dyDescent="0.3">
      <c r="A35" s="48"/>
      <c r="B35" s="56" t="s">
        <v>570</v>
      </c>
      <c r="C35" s="56" t="s">
        <v>38</v>
      </c>
      <c r="D35" s="56" t="s">
        <v>16</v>
      </c>
      <c r="E35" s="50">
        <f t="shared" si="3"/>
        <v>0</v>
      </c>
      <c r="F35" s="51">
        <f t="shared" si="4"/>
        <v>10</v>
      </c>
      <c r="G35" s="52">
        <f t="shared" si="5"/>
        <v>0</v>
      </c>
      <c r="H35" s="35"/>
      <c r="I35" s="35"/>
      <c r="J35" s="55">
        <v>10</v>
      </c>
      <c r="K35" s="37">
        <v>0</v>
      </c>
      <c r="L35" s="55"/>
      <c r="M35" s="55"/>
      <c r="N3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5" s="73">
        <f>SUM(racers6[[#This Row],[RMCC - Hill Climb (A)]]+racers6[[#This Row],[Tour de Bowness - Hill Climb (A)]]+racers6[[#This Row],[CABC ITT Provincial Championships (A)]])</f>
        <v>0</v>
      </c>
      <c r="P35" s="74">
        <f>SUM(racers6[[#This Row],[RMCC - Omnium (A)]]+racers6[[#This Row],[Tour de Bowness - Omnium (A)]])</f>
        <v>0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29"/>
    </row>
    <row r="36" spans="1:34" ht="15.75" thickBot="1" x14ac:dyDescent="0.3">
      <c r="A36" s="48"/>
      <c r="B36" s="56" t="s">
        <v>753</v>
      </c>
      <c r="C36" s="56" t="s">
        <v>754</v>
      </c>
      <c r="D36" s="56" t="s">
        <v>49</v>
      </c>
      <c r="E36" s="50">
        <f t="shared" si="3"/>
        <v>0</v>
      </c>
      <c r="F36" s="51">
        <f t="shared" si="4"/>
        <v>8</v>
      </c>
      <c r="G36" s="52">
        <f t="shared" si="5"/>
        <v>8</v>
      </c>
      <c r="H36" s="35"/>
      <c r="I36" s="35"/>
      <c r="J36" s="55">
        <v>0</v>
      </c>
      <c r="K36" s="37">
        <v>8</v>
      </c>
      <c r="L36" s="55"/>
      <c r="M36" s="55"/>
      <c r="N3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6" s="73">
        <f>SUM(racers6[[#This Row],[RMCC - Hill Climb (A)]]+racers6[[#This Row],[Tour de Bowness - Hill Climb (A)]]+racers6[[#This Row],[CABC ITT Provincial Championships (A)]])</f>
        <v>0</v>
      </c>
      <c r="P36" s="74">
        <f>SUM(racers6[[#This Row],[RMCC - Omnium (A)]]+racers6[[#This Row],[Tour de Bowness - Omnium (A)]])</f>
        <v>0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29"/>
    </row>
    <row r="37" spans="1:34" ht="15.75" thickBot="1" x14ac:dyDescent="0.3">
      <c r="A37" s="72"/>
      <c r="B37" s="49" t="s">
        <v>412</v>
      </c>
      <c r="C37" s="49" t="s">
        <v>78</v>
      </c>
      <c r="D37" s="49" t="s">
        <v>41</v>
      </c>
      <c r="E37" s="50">
        <f t="shared" si="3"/>
        <v>0</v>
      </c>
      <c r="F37" s="51">
        <f t="shared" si="4"/>
        <v>6</v>
      </c>
      <c r="G37" s="52">
        <f t="shared" si="5"/>
        <v>0</v>
      </c>
      <c r="H37" s="35"/>
      <c r="I37" s="35"/>
      <c r="J37" s="54">
        <v>6</v>
      </c>
      <c r="K37" s="37">
        <v>0</v>
      </c>
      <c r="L37" s="55"/>
      <c r="M37" s="55"/>
      <c r="N3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7" s="73">
        <f>SUM(racers6[[#This Row],[RMCC - Hill Climb (A)]]+racers6[[#This Row],[Tour de Bowness - Hill Climb (A)]]+racers6[[#This Row],[CABC ITT Provincial Championships (A)]])</f>
        <v>0</v>
      </c>
      <c r="P37" s="74">
        <f>SUM(racers6[[#This Row],[RMCC - Omnium (A)]]+racers6[[#This Row],[Tour de Bowness - Omnium (A)]])</f>
        <v>0</v>
      </c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29"/>
    </row>
    <row r="38" spans="1:34" ht="15.75" thickBot="1" x14ac:dyDescent="0.3">
      <c r="A38" s="48"/>
      <c r="B38" s="56" t="s">
        <v>588</v>
      </c>
      <c r="C38" s="56" t="s">
        <v>52</v>
      </c>
      <c r="D38" s="56" t="s">
        <v>31</v>
      </c>
      <c r="E38" s="50">
        <f t="shared" si="3"/>
        <v>0</v>
      </c>
      <c r="F38" s="51">
        <f t="shared" si="4"/>
        <v>16</v>
      </c>
      <c r="G38" s="52">
        <f t="shared" si="5"/>
        <v>6</v>
      </c>
      <c r="H38" s="35">
        <v>10</v>
      </c>
      <c r="I38" s="35"/>
      <c r="J38" s="55">
        <v>0</v>
      </c>
      <c r="K38" s="37">
        <v>6</v>
      </c>
      <c r="L38" s="55"/>
      <c r="M38" s="55"/>
      <c r="N3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8" s="73">
        <f>SUM(racers6[[#This Row],[RMCC - Hill Climb (A)]]+racers6[[#This Row],[Tour de Bowness - Hill Climb (A)]]+racers6[[#This Row],[CABC ITT Provincial Championships (A)]])</f>
        <v>0</v>
      </c>
      <c r="P38" s="74">
        <f>SUM(racers6[[#This Row],[RMCC - Omnium (A)]]+racers6[[#This Row],[Tour de Bowness - Omnium (A)]])</f>
        <v>0</v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29"/>
    </row>
    <row r="39" spans="1:34" ht="15.75" thickBot="1" x14ac:dyDescent="0.3">
      <c r="A39" s="48"/>
      <c r="B39" s="49" t="s">
        <v>400</v>
      </c>
      <c r="C39" s="56" t="s">
        <v>401</v>
      </c>
      <c r="D39" s="56" t="s">
        <v>10</v>
      </c>
      <c r="E39" s="50">
        <f t="shared" si="3"/>
        <v>0</v>
      </c>
      <c r="F39" s="118">
        <f t="shared" si="4"/>
        <v>4</v>
      </c>
      <c r="G39" s="52">
        <f t="shared" si="5"/>
        <v>0</v>
      </c>
      <c r="H39" s="35"/>
      <c r="I39" s="35"/>
      <c r="J39" s="54">
        <v>4</v>
      </c>
      <c r="K39" s="37">
        <v>0</v>
      </c>
      <c r="L39" s="55"/>
      <c r="M39" s="55"/>
      <c r="N3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39" s="73">
        <f>SUM(racers6[[#This Row],[RMCC - Hill Climb (A)]]+racers6[[#This Row],[Tour de Bowness - Hill Climb (A)]]+racers6[[#This Row],[CABC ITT Provincial Championships (A)]])</f>
        <v>0</v>
      </c>
      <c r="P39" s="74">
        <f>SUM(racers6[[#This Row],[RMCC - Omnium (A)]]+racers6[[#This Row],[Tour de Bowness - Omnium (A)]])</f>
        <v>0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29"/>
    </row>
    <row r="40" spans="1:34" ht="15.75" thickBot="1" x14ac:dyDescent="0.3">
      <c r="A40" s="48"/>
      <c r="B40" s="56" t="s">
        <v>632</v>
      </c>
      <c r="C40" s="56" t="s">
        <v>44</v>
      </c>
      <c r="D40" s="56" t="s">
        <v>10</v>
      </c>
      <c r="E40" s="50">
        <f t="shared" si="3"/>
        <v>0</v>
      </c>
      <c r="F40" s="51">
        <f t="shared" si="4"/>
        <v>6</v>
      </c>
      <c r="G40" s="52">
        <f t="shared" si="5"/>
        <v>6</v>
      </c>
      <c r="H40" s="35"/>
      <c r="I40" s="35"/>
      <c r="J40" s="55">
        <v>0</v>
      </c>
      <c r="K40" s="37">
        <v>6</v>
      </c>
      <c r="L40" s="55"/>
      <c r="M40" s="55"/>
      <c r="N4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0" s="73">
        <f>SUM(racers6[[#This Row],[RMCC - Hill Climb (A)]]+racers6[[#This Row],[Tour de Bowness - Hill Climb (A)]]+racers6[[#This Row],[CABC ITT Provincial Championships (A)]])</f>
        <v>0</v>
      </c>
      <c r="P40" s="74">
        <f>SUM(racers6[[#This Row],[RMCC - Omnium (A)]]+racers6[[#This Row],[Tour de Bowness - Omnium (A)]])</f>
        <v>0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29"/>
    </row>
    <row r="41" spans="1:34" ht="15.75" thickBot="1" x14ac:dyDescent="0.3">
      <c r="A41" s="48"/>
      <c r="B41" s="56" t="s">
        <v>716</v>
      </c>
      <c r="C41" s="56" t="s">
        <v>36</v>
      </c>
      <c r="D41" s="56" t="s">
        <v>10</v>
      </c>
      <c r="E41" s="50">
        <f t="shared" si="3"/>
        <v>0</v>
      </c>
      <c r="F41" s="51">
        <f t="shared" si="4"/>
        <v>6</v>
      </c>
      <c r="G41" s="52">
        <f t="shared" si="5"/>
        <v>0</v>
      </c>
      <c r="H41" s="35"/>
      <c r="I41" s="35"/>
      <c r="J41" s="55">
        <v>6</v>
      </c>
      <c r="K41" s="37">
        <v>0</v>
      </c>
      <c r="L41" s="55"/>
      <c r="M41" s="55"/>
      <c r="N4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1" s="73">
        <f>SUM(racers6[[#This Row],[RMCC - Hill Climb (A)]]+racers6[[#This Row],[Tour de Bowness - Hill Climb (A)]]+racers6[[#This Row],[CABC ITT Provincial Championships (A)]])</f>
        <v>0</v>
      </c>
      <c r="P41" s="74">
        <f>SUM(racers6[[#This Row],[RMCC - Omnium (A)]]+racers6[[#This Row],[Tour de Bowness - Omnium (A)]])</f>
        <v>0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29"/>
    </row>
    <row r="42" spans="1:34" ht="15.75" thickBot="1" x14ac:dyDescent="0.3">
      <c r="A42" s="48"/>
      <c r="B42" s="56" t="s">
        <v>727</v>
      </c>
      <c r="C42" s="56" t="s">
        <v>347</v>
      </c>
      <c r="D42" s="56" t="s">
        <v>233</v>
      </c>
      <c r="E42" s="50">
        <f t="shared" si="3"/>
        <v>0</v>
      </c>
      <c r="F42" s="51">
        <f t="shared" si="4"/>
        <v>6</v>
      </c>
      <c r="G42" s="52">
        <f t="shared" si="5"/>
        <v>0</v>
      </c>
      <c r="H42" s="35"/>
      <c r="I42" s="35"/>
      <c r="J42" s="55">
        <v>6</v>
      </c>
      <c r="K42" s="37">
        <v>0</v>
      </c>
      <c r="L42" s="55"/>
      <c r="M42" s="55"/>
      <c r="N4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2" s="73">
        <f>SUM(racers6[[#This Row],[RMCC - Hill Climb (A)]]+racers6[[#This Row],[Tour de Bowness - Hill Climb (A)]]+racers6[[#This Row],[CABC ITT Provincial Championships (A)]])</f>
        <v>0</v>
      </c>
      <c r="P42" s="74">
        <f>SUM(racers6[[#This Row],[RMCC - Omnium (A)]]+racers6[[#This Row],[Tour de Bowness - Omnium (A)]])</f>
        <v>0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29"/>
    </row>
    <row r="43" spans="1:34" ht="15.75" thickBot="1" x14ac:dyDescent="0.3">
      <c r="A43" s="48"/>
      <c r="B43" s="56" t="s">
        <v>739</v>
      </c>
      <c r="C43" s="56" t="s">
        <v>636</v>
      </c>
      <c r="D43" s="56" t="s">
        <v>448</v>
      </c>
      <c r="E43" s="50">
        <f t="shared" si="3"/>
        <v>0</v>
      </c>
      <c r="F43" s="51">
        <f t="shared" si="4"/>
        <v>6</v>
      </c>
      <c r="G43" s="52">
        <f t="shared" si="5"/>
        <v>0</v>
      </c>
      <c r="H43" s="35"/>
      <c r="I43" s="35"/>
      <c r="J43" s="55">
        <v>6</v>
      </c>
      <c r="K43" s="37">
        <v>0</v>
      </c>
      <c r="L43" s="55"/>
      <c r="M43" s="55"/>
      <c r="N4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3" s="73">
        <f>SUM(racers6[[#This Row],[RMCC - Hill Climb (A)]]+racers6[[#This Row],[Tour de Bowness - Hill Climb (A)]]+racers6[[#This Row],[CABC ITT Provincial Championships (A)]])</f>
        <v>0</v>
      </c>
      <c r="P43" s="74">
        <f>SUM(racers6[[#This Row],[RMCC - Omnium (A)]]+racers6[[#This Row],[Tour de Bowness - Omnium (A)]])</f>
        <v>0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29"/>
    </row>
    <row r="44" spans="1:34" ht="15.75" thickBot="1" x14ac:dyDescent="0.3">
      <c r="A44" s="48"/>
      <c r="B44" s="56" t="s">
        <v>175</v>
      </c>
      <c r="C44" s="56" t="s">
        <v>676</v>
      </c>
      <c r="D44" s="56" t="s">
        <v>176</v>
      </c>
      <c r="E44" s="50">
        <f t="shared" si="3"/>
        <v>0</v>
      </c>
      <c r="F44" s="51">
        <f t="shared" si="4"/>
        <v>6</v>
      </c>
      <c r="G44" s="52">
        <f t="shared" si="5"/>
        <v>6</v>
      </c>
      <c r="H44" s="35"/>
      <c r="I44" s="35"/>
      <c r="J44" s="55">
        <v>0</v>
      </c>
      <c r="K44" s="37">
        <v>6</v>
      </c>
      <c r="L44" s="55"/>
      <c r="M44" s="55"/>
      <c r="N4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4" s="73">
        <f>SUM(racers6[[#This Row],[RMCC - Hill Climb (A)]]+racers6[[#This Row],[Tour de Bowness - Hill Climb (A)]]+racers6[[#This Row],[CABC ITT Provincial Championships (A)]])</f>
        <v>0</v>
      </c>
      <c r="P44" s="74">
        <f>SUM(racers6[[#This Row],[RMCC - Omnium (A)]]+racers6[[#This Row],[Tour de Bowness - Omnium (A)]])</f>
        <v>0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29"/>
    </row>
    <row r="45" spans="1:34" ht="15.75" thickBot="1" x14ac:dyDescent="0.3">
      <c r="A45" s="48"/>
      <c r="B45" s="56" t="s">
        <v>755</v>
      </c>
      <c r="C45" s="56" t="s">
        <v>756</v>
      </c>
      <c r="D45" s="56" t="s">
        <v>39</v>
      </c>
      <c r="E45" s="50">
        <f t="shared" si="3"/>
        <v>0</v>
      </c>
      <c r="F45" s="51">
        <f t="shared" si="4"/>
        <v>4</v>
      </c>
      <c r="G45" s="52">
        <f t="shared" si="5"/>
        <v>4</v>
      </c>
      <c r="H45" s="35"/>
      <c r="I45" s="35"/>
      <c r="J45" s="55">
        <v>0</v>
      </c>
      <c r="K45" s="37">
        <v>4</v>
      </c>
      <c r="L45" s="55"/>
      <c r="M45" s="55"/>
      <c r="N4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5" s="73">
        <f>SUM(racers6[[#This Row],[RMCC - Hill Climb (A)]]+racers6[[#This Row],[Tour de Bowness - Hill Climb (A)]]+racers6[[#This Row],[CABC ITT Provincial Championships (A)]])</f>
        <v>0</v>
      </c>
      <c r="P45" s="74">
        <f>SUM(racers6[[#This Row],[RMCC - Omnium (A)]]+racers6[[#This Row],[Tour de Bowness - Omnium (A)]])</f>
        <v>0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29"/>
    </row>
    <row r="46" spans="1:34" ht="15.75" thickBot="1" x14ac:dyDescent="0.3">
      <c r="A46" s="48"/>
      <c r="B46" s="56" t="s">
        <v>760</v>
      </c>
      <c r="C46" s="56" t="s">
        <v>36</v>
      </c>
      <c r="D46" s="56" t="s">
        <v>287</v>
      </c>
      <c r="E46" s="50">
        <f t="shared" si="3"/>
        <v>0</v>
      </c>
      <c r="F46" s="51">
        <f t="shared" si="4"/>
        <v>4</v>
      </c>
      <c r="G46" s="52">
        <f t="shared" si="5"/>
        <v>4</v>
      </c>
      <c r="H46" s="35"/>
      <c r="I46" s="35"/>
      <c r="J46" s="55">
        <v>0</v>
      </c>
      <c r="K46" s="37">
        <v>4</v>
      </c>
      <c r="L46" s="55"/>
      <c r="M46" s="55"/>
      <c r="N4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6" s="73">
        <f>SUM(racers6[[#This Row],[RMCC - Hill Climb (A)]]+racers6[[#This Row],[Tour de Bowness - Hill Climb (A)]]+racers6[[#This Row],[CABC ITT Provincial Championships (A)]])</f>
        <v>0</v>
      </c>
      <c r="P46" s="74">
        <f>SUM(racers6[[#This Row],[RMCC - Omnium (A)]]+racers6[[#This Row],[Tour de Bowness - Omnium (A)]])</f>
        <v>0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29"/>
    </row>
    <row r="47" spans="1:34" ht="15.75" thickBot="1" x14ac:dyDescent="0.3">
      <c r="A47" s="48"/>
      <c r="B47" s="56" t="s">
        <v>765</v>
      </c>
      <c r="C47" s="56" t="s">
        <v>30</v>
      </c>
      <c r="D47" s="56" t="s">
        <v>233</v>
      </c>
      <c r="E47" s="50">
        <f t="shared" si="3"/>
        <v>0</v>
      </c>
      <c r="F47" s="51">
        <f t="shared" si="4"/>
        <v>4</v>
      </c>
      <c r="G47" s="52">
        <f t="shared" si="5"/>
        <v>4</v>
      </c>
      <c r="H47" s="35"/>
      <c r="I47" s="35"/>
      <c r="J47" s="55">
        <v>0</v>
      </c>
      <c r="K47" s="37">
        <v>4</v>
      </c>
      <c r="L47" s="55"/>
      <c r="M47" s="55"/>
      <c r="N4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7" s="73">
        <f>SUM(racers6[[#This Row],[RMCC - Hill Climb (A)]]+racers6[[#This Row],[Tour de Bowness - Hill Climb (A)]]+racers6[[#This Row],[CABC ITT Provincial Championships (A)]])</f>
        <v>0</v>
      </c>
      <c r="P47" s="74">
        <f>SUM(racers6[[#This Row],[RMCC - Omnium (A)]]+racers6[[#This Row],[Tour de Bowness - Omnium (A)]])</f>
        <v>0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29"/>
    </row>
    <row r="48" spans="1:34" ht="15.75" thickBot="1" x14ac:dyDescent="0.3">
      <c r="A48" s="48"/>
      <c r="B48" s="49" t="s">
        <v>539</v>
      </c>
      <c r="C48" s="49" t="s">
        <v>540</v>
      </c>
      <c r="D48" s="49" t="s">
        <v>10</v>
      </c>
      <c r="E48" s="50">
        <f t="shared" si="3"/>
        <v>0</v>
      </c>
      <c r="F48" s="51">
        <f t="shared" si="4"/>
        <v>12</v>
      </c>
      <c r="G48" s="52">
        <f t="shared" si="5"/>
        <v>2</v>
      </c>
      <c r="H48" s="35">
        <v>10</v>
      </c>
      <c r="I48" s="35"/>
      <c r="J48" s="54">
        <v>0</v>
      </c>
      <c r="K48" s="37">
        <v>2</v>
      </c>
      <c r="L48" s="55"/>
      <c r="M48" s="55"/>
      <c r="N4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8" s="73">
        <f>SUM(racers6[[#This Row],[RMCC - Hill Climb (A)]]+racers6[[#This Row],[Tour de Bowness - Hill Climb (A)]]+racers6[[#This Row],[CABC ITT Provincial Championships (A)]])</f>
        <v>0</v>
      </c>
      <c r="P48" s="74">
        <f>SUM(racers6[[#This Row],[RMCC - Omnium (A)]]+racers6[[#This Row],[Tour de Bowness - Omnium (A)]])</f>
        <v>0</v>
      </c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29"/>
    </row>
    <row r="49" spans="1:34" ht="15.75" thickBot="1" x14ac:dyDescent="0.3">
      <c r="A49" s="48"/>
      <c r="B49" s="56" t="s">
        <v>695</v>
      </c>
      <c r="C49" s="56" t="s">
        <v>562</v>
      </c>
      <c r="D49" s="56" t="s">
        <v>28</v>
      </c>
      <c r="E49" s="50">
        <f t="shared" si="3"/>
        <v>0</v>
      </c>
      <c r="F49" s="51">
        <f t="shared" si="4"/>
        <v>2</v>
      </c>
      <c r="G49" s="52">
        <f t="shared" si="5"/>
        <v>2</v>
      </c>
      <c r="H49" s="35"/>
      <c r="I49" s="35"/>
      <c r="J49" s="55">
        <v>0</v>
      </c>
      <c r="K49" s="37">
        <v>2</v>
      </c>
      <c r="L49" s="55"/>
      <c r="M49" s="55"/>
      <c r="N4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49" s="73">
        <f>SUM(racers6[[#This Row],[RMCC - Hill Climb (A)]]+racers6[[#This Row],[Tour de Bowness - Hill Climb (A)]]+racers6[[#This Row],[CABC ITT Provincial Championships (A)]])</f>
        <v>0</v>
      </c>
      <c r="P49" s="74">
        <f>SUM(racers6[[#This Row],[RMCC - Omnium (A)]]+racers6[[#This Row],[Tour de Bowness - Omnium (A)]])</f>
        <v>0</v>
      </c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29"/>
    </row>
    <row r="50" spans="1:34" ht="15.75" thickBot="1" x14ac:dyDescent="0.3">
      <c r="A50" s="48"/>
      <c r="B50" s="56" t="s">
        <v>468</v>
      </c>
      <c r="C50" s="56" t="s">
        <v>360</v>
      </c>
      <c r="D50" s="56" t="s">
        <v>54</v>
      </c>
      <c r="E50" s="50">
        <f t="shared" si="3"/>
        <v>0</v>
      </c>
      <c r="F50" s="51">
        <f t="shared" si="4"/>
        <v>2</v>
      </c>
      <c r="G50" s="52">
        <f t="shared" si="5"/>
        <v>0</v>
      </c>
      <c r="H50" s="35"/>
      <c r="I50" s="35"/>
      <c r="J50" s="54">
        <v>2</v>
      </c>
      <c r="K50" s="37">
        <v>0</v>
      </c>
      <c r="L50" s="55"/>
      <c r="M50" s="55"/>
      <c r="N5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0" s="73">
        <f>SUM(racers6[[#This Row],[RMCC - Hill Climb (A)]]+racers6[[#This Row],[Tour de Bowness - Hill Climb (A)]]+racers6[[#This Row],[CABC ITT Provincial Championships (A)]])</f>
        <v>0</v>
      </c>
      <c r="P50" s="74">
        <f>SUM(racers6[[#This Row],[RMCC - Omnium (A)]]+racers6[[#This Row],[Tour de Bowness - Omnium (A)]])</f>
        <v>0</v>
      </c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29"/>
    </row>
    <row r="51" spans="1:34" ht="15.75" thickBot="1" x14ac:dyDescent="0.3">
      <c r="A51" s="48"/>
      <c r="B51" s="49" t="s">
        <v>212</v>
      </c>
      <c r="C51" s="49" t="s">
        <v>213</v>
      </c>
      <c r="D51" s="49" t="s">
        <v>49</v>
      </c>
      <c r="E51" s="50">
        <f t="shared" si="3"/>
        <v>0</v>
      </c>
      <c r="F51" s="51">
        <f t="shared" si="4"/>
        <v>0</v>
      </c>
      <c r="G51" s="52">
        <f t="shared" si="5"/>
        <v>0</v>
      </c>
      <c r="H51" s="35"/>
      <c r="I51" s="35"/>
      <c r="J51" s="54">
        <v>0</v>
      </c>
      <c r="K51" s="37">
        <v>0</v>
      </c>
      <c r="L51" s="55"/>
      <c r="M51" s="55"/>
      <c r="N5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1" s="73">
        <f>SUM(racers6[[#This Row],[RMCC - Hill Climb (A)]]+racers6[[#This Row],[Tour de Bowness - Hill Climb (A)]]+racers6[[#This Row],[CABC ITT Provincial Championships (A)]])</f>
        <v>0</v>
      </c>
      <c r="P51" s="74">
        <f>SUM(racers6[[#This Row],[RMCC - Omnium (A)]]+racers6[[#This Row],[Tour de Bowness - Omnium (A)]])</f>
        <v>0</v>
      </c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29"/>
    </row>
    <row r="52" spans="1:34" ht="15.75" thickBot="1" x14ac:dyDescent="0.3">
      <c r="A52" s="72"/>
      <c r="B52" s="49" t="s">
        <v>466</v>
      </c>
      <c r="C52" s="49" t="s">
        <v>467</v>
      </c>
      <c r="D52" s="49" t="s">
        <v>255</v>
      </c>
      <c r="E52" s="50">
        <f t="shared" si="3"/>
        <v>0</v>
      </c>
      <c r="F52" s="118">
        <f t="shared" si="4"/>
        <v>0</v>
      </c>
      <c r="G52" s="52">
        <f t="shared" si="5"/>
        <v>0</v>
      </c>
      <c r="H52" s="35"/>
      <c r="I52" s="35"/>
      <c r="J52" s="54">
        <v>0</v>
      </c>
      <c r="K52" s="37">
        <v>0</v>
      </c>
      <c r="L52" s="55"/>
      <c r="M52" s="55"/>
      <c r="N5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2" s="73">
        <f>SUM(racers6[[#This Row],[RMCC - Hill Climb (A)]]+racers6[[#This Row],[Tour de Bowness - Hill Climb (A)]]+racers6[[#This Row],[CABC ITT Provincial Championships (A)]])</f>
        <v>0</v>
      </c>
      <c r="P52" s="74">
        <f>SUM(racers6[[#This Row],[RMCC - Omnium (A)]]+racers6[[#This Row],[Tour de Bowness - Omnium (A)]])</f>
        <v>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29"/>
    </row>
    <row r="53" spans="1:34" ht="15.75" thickBot="1" x14ac:dyDescent="0.3">
      <c r="A53" s="72"/>
      <c r="B53" s="49" t="s">
        <v>488</v>
      </c>
      <c r="C53" s="49" t="s">
        <v>22</v>
      </c>
      <c r="D53" s="49" t="s">
        <v>448</v>
      </c>
      <c r="E53" s="50">
        <f t="shared" si="3"/>
        <v>0</v>
      </c>
      <c r="F53" s="51">
        <f t="shared" si="4"/>
        <v>0</v>
      </c>
      <c r="G53" s="52">
        <f t="shared" si="5"/>
        <v>0</v>
      </c>
      <c r="H53" s="35"/>
      <c r="I53" s="35"/>
      <c r="J53" s="54">
        <v>0</v>
      </c>
      <c r="K53" s="37">
        <v>0</v>
      </c>
      <c r="L53" s="55"/>
      <c r="M53" s="55"/>
      <c r="N5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3" s="73">
        <f>SUM(racers6[[#This Row],[RMCC - Hill Climb (A)]]+racers6[[#This Row],[Tour de Bowness - Hill Climb (A)]]+racers6[[#This Row],[CABC ITT Provincial Championships (A)]])</f>
        <v>0</v>
      </c>
      <c r="P53" s="74">
        <f>SUM(racers6[[#This Row],[RMCC - Omnium (A)]]+racers6[[#This Row],[Tour de Bowness - Omnium (A)]])</f>
        <v>0</v>
      </c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29"/>
    </row>
    <row r="54" spans="1:34" ht="15.75" thickBot="1" x14ac:dyDescent="0.3">
      <c r="A54" s="72"/>
      <c r="B54" s="49" t="s">
        <v>376</v>
      </c>
      <c r="C54" s="49" t="s">
        <v>231</v>
      </c>
      <c r="D54" s="49" t="s">
        <v>75</v>
      </c>
      <c r="E54" s="50">
        <f t="shared" si="3"/>
        <v>0</v>
      </c>
      <c r="F54" s="51">
        <f t="shared" si="4"/>
        <v>0</v>
      </c>
      <c r="G54" s="52">
        <f t="shared" si="5"/>
        <v>0</v>
      </c>
      <c r="H54" s="35"/>
      <c r="I54" s="35"/>
      <c r="J54" s="54">
        <v>0</v>
      </c>
      <c r="K54" s="37">
        <v>0</v>
      </c>
      <c r="L54" s="55"/>
      <c r="M54" s="55"/>
      <c r="N5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4" s="73">
        <f>SUM(racers6[[#This Row],[RMCC - Hill Climb (A)]]+racers6[[#This Row],[Tour de Bowness - Hill Climb (A)]]+racers6[[#This Row],[CABC ITT Provincial Championships (A)]])</f>
        <v>0</v>
      </c>
      <c r="P54" s="74">
        <f>SUM(racers6[[#This Row],[RMCC - Omnium (A)]]+racers6[[#This Row],[Tour de Bowness - Omnium (A)]])</f>
        <v>0</v>
      </c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29"/>
    </row>
    <row r="55" spans="1:34" ht="15.75" thickBot="1" x14ac:dyDescent="0.3">
      <c r="A55" s="48"/>
      <c r="B55" s="56" t="s">
        <v>351</v>
      </c>
      <c r="C55" s="56" t="s">
        <v>352</v>
      </c>
      <c r="D55" s="56" t="s">
        <v>31</v>
      </c>
      <c r="E55" s="50">
        <f t="shared" si="3"/>
        <v>0</v>
      </c>
      <c r="F55" s="51">
        <f t="shared" si="4"/>
        <v>0</v>
      </c>
      <c r="G55" s="52">
        <f t="shared" si="5"/>
        <v>0</v>
      </c>
      <c r="H55" s="35"/>
      <c r="I55" s="35"/>
      <c r="J55" s="54">
        <v>0</v>
      </c>
      <c r="K55" s="37">
        <v>0</v>
      </c>
      <c r="L55" s="55"/>
      <c r="M55" s="55"/>
      <c r="N5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5" s="73">
        <f>SUM(racers6[[#This Row],[RMCC - Hill Climb (A)]]+racers6[[#This Row],[Tour de Bowness - Hill Climb (A)]]+racers6[[#This Row],[CABC ITT Provincial Championships (A)]])</f>
        <v>0</v>
      </c>
      <c r="P55" s="74">
        <f>SUM(racers6[[#This Row],[RMCC - Omnium (A)]]+racers6[[#This Row],[Tour de Bowness - Omnium (A)]])</f>
        <v>0</v>
      </c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29"/>
    </row>
    <row r="56" spans="1:34" ht="15.75" thickBot="1" x14ac:dyDescent="0.3">
      <c r="A56" s="48"/>
      <c r="B56" s="56" t="s">
        <v>303</v>
      </c>
      <c r="C56" s="56" t="s">
        <v>38</v>
      </c>
      <c r="D56" s="56" t="s">
        <v>54</v>
      </c>
      <c r="E56" s="50">
        <f t="shared" si="3"/>
        <v>0</v>
      </c>
      <c r="F56" s="51">
        <f t="shared" si="4"/>
        <v>0</v>
      </c>
      <c r="G56" s="52">
        <f t="shared" si="5"/>
        <v>0</v>
      </c>
      <c r="H56" s="35"/>
      <c r="I56" s="35"/>
      <c r="J56" s="54">
        <v>0</v>
      </c>
      <c r="K56" s="37">
        <v>0</v>
      </c>
      <c r="L56" s="55"/>
      <c r="M56" s="55"/>
      <c r="N5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6" s="73">
        <f>SUM(racers6[[#This Row],[RMCC - Hill Climb (A)]]+racers6[[#This Row],[Tour de Bowness - Hill Climb (A)]]+racers6[[#This Row],[CABC ITT Provincial Championships (A)]])</f>
        <v>0</v>
      </c>
      <c r="P56" s="74">
        <f>SUM(racers6[[#This Row],[RMCC - Omnium (A)]]+racers6[[#This Row],[Tour de Bowness - Omnium (A)]])</f>
        <v>0</v>
      </c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29"/>
    </row>
    <row r="57" spans="1:34" ht="15.75" thickBot="1" x14ac:dyDescent="0.3">
      <c r="A57" s="48"/>
      <c r="B57" s="49" t="s">
        <v>150</v>
      </c>
      <c r="C57" s="49" t="s">
        <v>22</v>
      </c>
      <c r="D57" s="49" t="s">
        <v>174</v>
      </c>
      <c r="E57" s="50">
        <f t="shared" si="3"/>
        <v>0</v>
      </c>
      <c r="F57" s="51">
        <f t="shared" si="4"/>
        <v>0</v>
      </c>
      <c r="G57" s="52">
        <f t="shared" si="5"/>
        <v>0</v>
      </c>
      <c r="H57" s="35"/>
      <c r="I57" s="35"/>
      <c r="J57" s="54">
        <v>0</v>
      </c>
      <c r="K57" s="37">
        <v>0</v>
      </c>
      <c r="L57" s="55"/>
      <c r="M57" s="55"/>
      <c r="N5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7" s="73">
        <f>SUM(racers6[[#This Row],[RMCC - Hill Climb (A)]]+racers6[[#This Row],[Tour de Bowness - Hill Climb (A)]]+racers6[[#This Row],[CABC ITT Provincial Championships (A)]])</f>
        <v>0</v>
      </c>
      <c r="P57" s="74">
        <f>SUM(racers6[[#This Row],[RMCC - Omnium (A)]]+racers6[[#This Row],[Tour de Bowness - Omnium (A)]])</f>
        <v>0</v>
      </c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29"/>
    </row>
    <row r="58" spans="1:34" ht="15.75" thickBot="1" x14ac:dyDescent="0.3">
      <c r="A58" s="72"/>
      <c r="B58" s="49" t="s">
        <v>318</v>
      </c>
      <c r="C58" s="49" t="s">
        <v>316</v>
      </c>
      <c r="D58" s="49" t="s">
        <v>14</v>
      </c>
      <c r="E58" s="50">
        <f t="shared" si="3"/>
        <v>0</v>
      </c>
      <c r="F58" s="51">
        <f t="shared" si="4"/>
        <v>0</v>
      </c>
      <c r="G58" s="52">
        <f t="shared" si="5"/>
        <v>0</v>
      </c>
      <c r="H58" s="35"/>
      <c r="I58" s="35"/>
      <c r="J58" s="54">
        <v>0</v>
      </c>
      <c r="K58" s="37">
        <v>0</v>
      </c>
      <c r="L58" s="55"/>
      <c r="M58" s="55"/>
      <c r="N5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8" s="73">
        <f>SUM(racers6[[#This Row],[RMCC - Hill Climb (A)]]+racers6[[#This Row],[Tour de Bowness - Hill Climb (A)]]+racers6[[#This Row],[CABC ITT Provincial Championships (A)]])</f>
        <v>0</v>
      </c>
      <c r="P58" s="74">
        <f>SUM(racers6[[#This Row],[RMCC - Omnium (A)]]+racers6[[#This Row],[Tour de Bowness - Omnium (A)]])</f>
        <v>0</v>
      </c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29"/>
    </row>
    <row r="59" spans="1:34" ht="15.75" thickBot="1" x14ac:dyDescent="0.3">
      <c r="A59" s="72"/>
      <c r="B59" s="49" t="s">
        <v>318</v>
      </c>
      <c r="C59" s="49" t="s">
        <v>316</v>
      </c>
      <c r="D59" s="49" t="s">
        <v>14</v>
      </c>
      <c r="E59" s="50">
        <f t="shared" si="3"/>
        <v>0</v>
      </c>
      <c r="F59" s="51">
        <f t="shared" si="4"/>
        <v>0</v>
      </c>
      <c r="G59" s="52">
        <f t="shared" si="5"/>
        <v>0</v>
      </c>
      <c r="H59" s="35"/>
      <c r="I59" s="35"/>
      <c r="J59" s="54">
        <v>0</v>
      </c>
      <c r="K59" s="37">
        <v>0</v>
      </c>
      <c r="L59" s="55"/>
      <c r="M59" s="55"/>
      <c r="N5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59" s="73">
        <f>SUM(racers6[[#This Row],[RMCC - Hill Climb (A)]]+racers6[[#This Row],[Tour de Bowness - Hill Climb (A)]]+racers6[[#This Row],[CABC ITT Provincial Championships (A)]])</f>
        <v>0</v>
      </c>
      <c r="P59" s="74">
        <f>SUM(racers6[[#This Row],[RMCC - Omnium (A)]]+racers6[[#This Row],[Tour de Bowness - Omnium (A)]])</f>
        <v>0</v>
      </c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29"/>
    </row>
    <row r="60" spans="1:34" ht="15.75" thickBot="1" x14ac:dyDescent="0.3">
      <c r="A60" s="48"/>
      <c r="B60" s="49" t="s">
        <v>516</v>
      </c>
      <c r="C60" s="56" t="s">
        <v>186</v>
      </c>
      <c r="D60" s="56" t="s">
        <v>13</v>
      </c>
      <c r="E60" s="50">
        <f t="shared" si="3"/>
        <v>0</v>
      </c>
      <c r="F60" s="118">
        <f t="shared" si="4"/>
        <v>0</v>
      </c>
      <c r="G60" s="52">
        <f t="shared" si="5"/>
        <v>0</v>
      </c>
      <c r="H60" s="35"/>
      <c r="I60" s="35"/>
      <c r="J60" s="54">
        <v>0</v>
      </c>
      <c r="K60" s="37">
        <v>0</v>
      </c>
      <c r="L60" s="55"/>
      <c r="M60" s="55"/>
      <c r="N6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0" s="73">
        <f>SUM(racers6[[#This Row],[RMCC - Hill Climb (A)]]+racers6[[#This Row],[Tour de Bowness - Hill Climb (A)]]+racers6[[#This Row],[CABC ITT Provincial Championships (A)]])</f>
        <v>0</v>
      </c>
      <c r="P60" s="74">
        <f>SUM(racers6[[#This Row],[RMCC - Omnium (A)]]+racers6[[#This Row],[Tour de Bowness - Omnium (A)]])</f>
        <v>0</v>
      </c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9"/>
    </row>
    <row r="61" spans="1:34" ht="15.75" thickBot="1" x14ac:dyDescent="0.3">
      <c r="A61" s="48"/>
      <c r="B61" s="49" t="s">
        <v>238</v>
      </c>
      <c r="C61" s="56" t="s">
        <v>411</v>
      </c>
      <c r="D61" s="56" t="s">
        <v>45</v>
      </c>
      <c r="E61" s="50">
        <f t="shared" si="3"/>
        <v>0</v>
      </c>
      <c r="F61" s="118">
        <f t="shared" si="4"/>
        <v>0</v>
      </c>
      <c r="G61" s="52">
        <f t="shared" si="5"/>
        <v>0</v>
      </c>
      <c r="H61" s="35"/>
      <c r="I61" s="35"/>
      <c r="J61" s="54">
        <v>0</v>
      </c>
      <c r="K61" s="37">
        <v>0</v>
      </c>
      <c r="L61" s="55"/>
      <c r="M61" s="55"/>
      <c r="N6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1" s="73">
        <f>SUM(racers6[[#This Row],[RMCC - Hill Climb (A)]]+racers6[[#This Row],[Tour de Bowness - Hill Climb (A)]]+racers6[[#This Row],[CABC ITT Provincial Championships (A)]])</f>
        <v>0</v>
      </c>
      <c r="P61" s="74">
        <f>SUM(racers6[[#This Row],[RMCC - Omnium (A)]]+racers6[[#This Row],[Tour de Bowness - Omnium (A)]])</f>
        <v>0</v>
      </c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29"/>
    </row>
    <row r="62" spans="1:34" ht="15.75" thickBot="1" x14ac:dyDescent="0.3">
      <c r="A62" s="48"/>
      <c r="B62" s="49" t="s">
        <v>537</v>
      </c>
      <c r="C62" s="49" t="s">
        <v>129</v>
      </c>
      <c r="D62" s="49"/>
      <c r="E62" s="50">
        <f t="shared" si="3"/>
        <v>0</v>
      </c>
      <c r="F62" s="51">
        <f t="shared" si="4"/>
        <v>10</v>
      </c>
      <c r="G62" s="52">
        <f t="shared" si="5"/>
        <v>0</v>
      </c>
      <c r="H62" s="35">
        <v>10</v>
      </c>
      <c r="I62" s="35"/>
      <c r="J62" s="54">
        <v>0</v>
      </c>
      <c r="K62" s="37">
        <v>0</v>
      </c>
      <c r="L62" s="55"/>
      <c r="M62" s="55"/>
      <c r="N6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2" s="73">
        <f>SUM(racers6[[#This Row],[RMCC - Hill Climb (A)]]+racers6[[#This Row],[Tour de Bowness - Hill Climb (A)]]+racers6[[#This Row],[CABC ITT Provincial Championships (A)]])</f>
        <v>0</v>
      </c>
      <c r="P62" s="74">
        <f>SUM(racers6[[#This Row],[RMCC - Omnium (A)]]+racers6[[#This Row],[Tour de Bowness - Omnium (A)]])</f>
        <v>0</v>
      </c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29"/>
    </row>
    <row r="63" spans="1:34" ht="15.75" thickBot="1" x14ac:dyDescent="0.3">
      <c r="A63" s="48"/>
      <c r="B63" s="49" t="s">
        <v>538</v>
      </c>
      <c r="C63" s="49" t="s">
        <v>19</v>
      </c>
      <c r="D63" s="49"/>
      <c r="E63" s="50">
        <f t="shared" si="3"/>
        <v>0</v>
      </c>
      <c r="F63" s="51">
        <f t="shared" si="4"/>
        <v>10</v>
      </c>
      <c r="G63" s="52">
        <f t="shared" si="5"/>
        <v>0</v>
      </c>
      <c r="H63" s="35">
        <v>10</v>
      </c>
      <c r="I63" s="35"/>
      <c r="J63" s="54">
        <v>0</v>
      </c>
      <c r="K63" s="37">
        <v>0</v>
      </c>
      <c r="L63" s="55"/>
      <c r="M63" s="55"/>
      <c r="N6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3" s="73">
        <f>SUM(racers6[[#This Row],[RMCC - Hill Climb (A)]]+racers6[[#This Row],[Tour de Bowness - Hill Climb (A)]]+racers6[[#This Row],[CABC ITT Provincial Championships (A)]])</f>
        <v>0</v>
      </c>
      <c r="P63" s="74">
        <f>SUM(racers6[[#This Row],[RMCC - Omnium (A)]]+racers6[[#This Row],[Tour de Bowness - Omnium (A)]])</f>
        <v>0</v>
      </c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29"/>
    </row>
    <row r="64" spans="1:34" ht="15.75" thickBot="1" x14ac:dyDescent="0.3">
      <c r="A64" s="48"/>
      <c r="B64" s="49" t="s">
        <v>541</v>
      </c>
      <c r="C64" s="49" t="s">
        <v>542</v>
      </c>
      <c r="D64" s="49"/>
      <c r="E64" s="50">
        <f t="shared" si="3"/>
        <v>0</v>
      </c>
      <c r="F64" s="51">
        <f t="shared" si="4"/>
        <v>10</v>
      </c>
      <c r="G64" s="52">
        <f t="shared" si="5"/>
        <v>0</v>
      </c>
      <c r="H64" s="35">
        <v>10</v>
      </c>
      <c r="I64" s="35"/>
      <c r="J64" s="54">
        <v>0</v>
      </c>
      <c r="K64" s="37">
        <v>0</v>
      </c>
      <c r="L64" s="55"/>
      <c r="M64" s="55"/>
      <c r="N6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4" s="73">
        <f>SUM(racers6[[#This Row],[RMCC - Hill Climb (A)]]+racers6[[#This Row],[Tour de Bowness - Hill Climb (A)]]+racers6[[#This Row],[CABC ITT Provincial Championships (A)]])</f>
        <v>0</v>
      </c>
      <c r="P64" s="74">
        <f>SUM(racers6[[#This Row],[RMCC - Omnium (A)]]+racers6[[#This Row],[Tour de Bowness - Omnium (A)]])</f>
        <v>0</v>
      </c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29"/>
    </row>
    <row r="65" spans="1:34" ht="15.75" thickBot="1" x14ac:dyDescent="0.3">
      <c r="A65" s="48"/>
      <c r="B65" s="49" t="s">
        <v>546</v>
      </c>
      <c r="C65" s="49" t="s">
        <v>547</v>
      </c>
      <c r="D65" s="49"/>
      <c r="E65" s="50">
        <f t="shared" si="3"/>
        <v>0</v>
      </c>
      <c r="F65" s="51">
        <f t="shared" si="4"/>
        <v>10</v>
      </c>
      <c r="G65" s="52">
        <f t="shared" si="5"/>
        <v>0</v>
      </c>
      <c r="H65" s="35">
        <v>10</v>
      </c>
      <c r="I65" s="35"/>
      <c r="J65" s="54">
        <v>0</v>
      </c>
      <c r="K65" s="37">
        <v>0</v>
      </c>
      <c r="L65" s="55"/>
      <c r="M65" s="55"/>
      <c r="N6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5" s="73">
        <f>SUM(racers6[[#This Row],[RMCC - Hill Climb (A)]]+racers6[[#This Row],[Tour de Bowness - Hill Climb (A)]]+racers6[[#This Row],[CABC ITT Provincial Championships (A)]])</f>
        <v>0</v>
      </c>
      <c r="P65" s="74">
        <f>SUM(racers6[[#This Row],[RMCC - Omnium (A)]]+racers6[[#This Row],[Tour de Bowness - Omnium (A)]])</f>
        <v>0</v>
      </c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29"/>
    </row>
    <row r="66" spans="1:34" ht="15.75" thickBot="1" x14ac:dyDescent="0.3">
      <c r="A66" s="48"/>
      <c r="B66" s="49" t="s">
        <v>544</v>
      </c>
      <c r="C66" s="49" t="s">
        <v>545</v>
      </c>
      <c r="D66" s="49"/>
      <c r="E66" s="50">
        <f t="shared" ref="E66:E88" si="6">SUM(N66,O66,P66)</f>
        <v>0</v>
      </c>
      <c r="F66" s="51">
        <f t="shared" ref="F66:F97" si="7">SUM(G66,H66,I66,J66,L66,N66)</f>
        <v>10</v>
      </c>
      <c r="G66" s="52">
        <f t="shared" ref="G66:G88" si="8">+IF(SUM(K66,M66,O66)&gt;15,15,SUM(K66,M66,O66))</f>
        <v>0</v>
      </c>
      <c r="H66" s="35">
        <v>10</v>
      </c>
      <c r="I66" s="35"/>
      <c r="J66" s="54">
        <v>0</v>
      </c>
      <c r="K66" s="37">
        <v>0</v>
      </c>
      <c r="L66" s="55"/>
      <c r="M66" s="55"/>
      <c r="N6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6" s="73">
        <f>SUM(racers6[[#This Row],[RMCC - Hill Climb (A)]]+racers6[[#This Row],[Tour de Bowness - Hill Climb (A)]]+racers6[[#This Row],[CABC ITT Provincial Championships (A)]])</f>
        <v>0</v>
      </c>
      <c r="P66" s="74">
        <f>SUM(racers6[[#This Row],[RMCC - Omnium (A)]]+racers6[[#This Row],[Tour de Bowness - Omnium (A)]])</f>
        <v>0</v>
      </c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29"/>
    </row>
    <row r="67" spans="1:34" ht="15.75" thickBot="1" x14ac:dyDescent="0.3">
      <c r="A67" s="48"/>
      <c r="B67" s="49" t="s">
        <v>552</v>
      </c>
      <c r="C67" s="49" t="s">
        <v>74</v>
      </c>
      <c r="D67" s="49"/>
      <c r="E67" s="50">
        <f t="shared" si="6"/>
        <v>0</v>
      </c>
      <c r="F67" s="51">
        <f t="shared" si="7"/>
        <v>10</v>
      </c>
      <c r="G67" s="52">
        <f t="shared" si="8"/>
        <v>0</v>
      </c>
      <c r="H67" s="35">
        <v>10</v>
      </c>
      <c r="I67" s="35"/>
      <c r="J67" s="54">
        <v>0</v>
      </c>
      <c r="K67" s="37">
        <v>0</v>
      </c>
      <c r="L67" s="55"/>
      <c r="M67" s="55"/>
      <c r="N6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7" s="73">
        <f>SUM(racers6[[#This Row],[RMCC - Hill Climb (A)]]+racers6[[#This Row],[Tour de Bowness - Hill Climb (A)]]+racers6[[#This Row],[CABC ITT Provincial Championships (A)]])</f>
        <v>0</v>
      </c>
      <c r="P67" s="74">
        <f>SUM(racers6[[#This Row],[RMCC - Omnium (A)]]+racers6[[#This Row],[Tour de Bowness - Omnium (A)]])</f>
        <v>0</v>
      </c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29"/>
    </row>
    <row r="68" spans="1:34" ht="15.75" thickBot="1" x14ac:dyDescent="0.3">
      <c r="A68" s="48"/>
      <c r="B68" s="49" t="s">
        <v>535</v>
      </c>
      <c r="C68" s="49" t="s">
        <v>536</v>
      </c>
      <c r="D68" s="49"/>
      <c r="E68" s="50">
        <f t="shared" si="6"/>
        <v>0</v>
      </c>
      <c r="F68" s="51">
        <f t="shared" si="7"/>
        <v>10</v>
      </c>
      <c r="G68" s="52">
        <f t="shared" si="8"/>
        <v>0</v>
      </c>
      <c r="H68" s="35">
        <v>10</v>
      </c>
      <c r="I68" s="35"/>
      <c r="J68" s="54">
        <v>0</v>
      </c>
      <c r="K68" s="37">
        <v>0</v>
      </c>
      <c r="L68" s="55"/>
      <c r="M68" s="55"/>
      <c r="N6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8" s="73">
        <f>SUM(racers6[[#This Row],[RMCC - Hill Climb (A)]]+racers6[[#This Row],[Tour de Bowness - Hill Climb (A)]]+racers6[[#This Row],[CABC ITT Provincial Championships (A)]])</f>
        <v>0</v>
      </c>
      <c r="P68" s="74">
        <f>SUM(racers6[[#This Row],[RMCC - Omnium (A)]]+racers6[[#This Row],[Tour de Bowness - Omnium (A)]])</f>
        <v>0</v>
      </c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29"/>
    </row>
    <row r="69" spans="1:34" ht="15.75" thickBot="1" x14ac:dyDescent="0.3">
      <c r="A69" s="48"/>
      <c r="B69" s="56" t="s">
        <v>554</v>
      </c>
      <c r="C69" s="56" t="s">
        <v>553</v>
      </c>
      <c r="D69" s="56" t="s">
        <v>39</v>
      </c>
      <c r="E69" s="50">
        <f t="shared" si="6"/>
        <v>0</v>
      </c>
      <c r="F69" s="51">
        <f t="shared" si="7"/>
        <v>10</v>
      </c>
      <c r="G69" s="52">
        <f t="shared" si="8"/>
        <v>0</v>
      </c>
      <c r="H69" s="35">
        <v>10</v>
      </c>
      <c r="I69" s="35"/>
      <c r="J69" s="55">
        <v>0</v>
      </c>
      <c r="K69" s="37">
        <v>0</v>
      </c>
      <c r="L69" s="55"/>
      <c r="M69" s="55"/>
      <c r="N6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69" s="73">
        <f>SUM(racers6[[#This Row],[RMCC - Hill Climb (A)]]+racers6[[#This Row],[Tour de Bowness - Hill Climb (A)]]+racers6[[#This Row],[CABC ITT Provincial Championships (A)]])</f>
        <v>0</v>
      </c>
      <c r="P69" s="74">
        <f>SUM(racers6[[#This Row],[RMCC - Omnium (A)]]+racers6[[#This Row],[Tour de Bowness - Omnium (A)]])</f>
        <v>0</v>
      </c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29"/>
    </row>
    <row r="70" spans="1:34" ht="15.75" thickBot="1" x14ac:dyDescent="0.3">
      <c r="A70" s="48"/>
      <c r="B70" s="56" t="s">
        <v>555</v>
      </c>
      <c r="C70" s="56" t="s">
        <v>132</v>
      </c>
      <c r="D70" s="56" t="s">
        <v>16</v>
      </c>
      <c r="E70" s="50">
        <f t="shared" si="6"/>
        <v>0</v>
      </c>
      <c r="F70" s="51">
        <f t="shared" si="7"/>
        <v>10</v>
      </c>
      <c r="G70" s="52">
        <f t="shared" si="8"/>
        <v>0</v>
      </c>
      <c r="H70" s="35">
        <v>10</v>
      </c>
      <c r="I70" s="35"/>
      <c r="J70" s="55">
        <v>0</v>
      </c>
      <c r="K70" s="37">
        <v>0</v>
      </c>
      <c r="L70" s="55"/>
      <c r="M70" s="55"/>
      <c r="N7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0" s="73">
        <f>SUM(racers6[[#This Row],[RMCC - Hill Climb (A)]]+racers6[[#This Row],[Tour de Bowness - Hill Climb (A)]]+racers6[[#This Row],[CABC ITT Provincial Championships (A)]])</f>
        <v>0</v>
      </c>
      <c r="P70" s="74">
        <f>SUM(racers6[[#This Row],[RMCC - Omnium (A)]]+racers6[[#This Row],[Tour de Bowness - Omnium (A)]])</f>
        <v>0</v>
      </c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29"/>
    </row>
    <row r="71" spans="1:34" ht="15.75" thickBot="1" x14ac:dyDescent="0.3">
      <c r="A71" s="48"/>
      <c r="B71" s="56" t="s">
        <v>556</v>
      </c>
      <c r="C71" s="56" t="s">
        <v>484</v>
      </c>
      <c r="D71" s="56" t="s">
        <v>13</v>
      </c>
      <c r="E71" s="50">
        <f t="shared" si="6"/>
        <v>0</v>
      </c>
      <c r="F71" s="51">
        <f t="shared" si="7"/>
        <v>10</v>
      </c>
      <c r="G71" s="52">
        <f t="shared" si="8"/>
        <v>0</v>
      </c>
      <c r="H71" s="35">
        <v>10</v>
      </c>
      <c r="I71" s="35"/>
      <c r="J71" s="55">
        <v>0</v>
      </c>
      <c r="K71" s="37">
        <v>0</v>
      </c>
      <c r="L71" s="55"/>
      <c r="M71" s="55"/>
      <c r="N7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1" s="73">
        <f>SUM(racers6[[#This Row],[RMCC - Hill Climb (A)]]+racers6[[#This Row],[Tour de Bowness - Hill Climb (A)]]+racers6[[#This Row],[CABC ITT Provincial Championships (A)]])</f>
        <v>0</v>
      </c>
      <c r="P71" s="74">
        <f>SUM(racers6[[#This Row],[RMCC - Omnium (A)]]+racers6[[#This Row],[Tour de Bowness - Omnium (A)]])</f>
        <v>0</v>
      </c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29"/>
    </row>
    <row r="72" spans="1:34" ht="15.75" thickBot="1" x14ac:dyDescent="0.3">
      <c r="A72" s="48"/>
      <c r="B72" s="56" t="s">
        <v>560</v>
      </c>
      <c r="C72" s="56" t="s">
        <v>559</v>
      </c>
      <c r="D72" s="56" t="s">
        <v>255</v>
      </c>
      <c r="E72" s="50">
        <f t="shared" si="6"/>
        <v>0</v>
      </c>
      <c r="F72" s="51">
        <f t="shared" si="7"/>
        <v>10</v>
      </c>
      <c r="G72" s="52">
        <f t="shared" si="8"/>
        <v>0</v>
      </c>
      <c r="H72" s="35">
        <v>10</v>
      </c>
      <c r="I72" s="35"/>
      <c r="J72" s="55">
        <v>0</v>
      </c>
      <c r="K72" s="37">
        <v>0</v>
      </c>
      <c r="L72" s="55"/>
      <c r="M72" s="55"/>
      <c r="N7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2" s="73">
        <f>SUM(racers6[[#This Row],[RMCC - Hill Climb (A)]]+racers6[[#This Row],[Tour de Bowness - Hill Climb (A)]]+racers6[[#This Row],[CABC ITT Provincial Championships (A)]])</f>
        <v>0</v>
      </c>
      <c r="P72" s="74">
        <f>SUM(racers6[[#This Row],[RMCC - Omnium (A)]]+racers6[[#This Row],[Tour de Bowness - Omnium (A)]])</f>
        <v>0</v>
      </c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4" ht="15.75" thickBot="1" x14ac:dyDescent="0.3">
      <c r="A73" s="48"/>
      <c r="B73" s="56" t="s">
        <v>561</v>
      </c>
      <c r="C73" s="56" t="s">
        <v>77</v>
      </c>
      <c r="D73" s="56" t="s">
        <v>255</v>
      </c>
      <c r="E73" s="50">
        <f t="shared" si="6"/>
        <v>0</v>
      </c>
      <c r="F73" s="51">
        <f t="shared" si="7"/>
        <v>10</v>
      </c>
      <c r="G73" s="52">
        <f t="shared" si="8"/>
        <v>0</v>
      </c>
      <c r="H73" s="35">
        <v>10</v>
      </c>
      <c r="I73" s="35"/>
      <c r="J73" s="55">
        <v>0</v>
      </c>
      <c r="K73" s="37">
        <v>0</v>
      </c>
      <c r="L73" s="55"/>
      <c r="M73" s="55"/>
      <c r="N7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3" s="73">
        <f>SUM(racers6[[#This Row],[RMCC - Hill Climb (A)]]+racers6[[#This Row],[Tour de Bowness - Hill Climb (A)]]+racers6[[#This Row],[CABC ITT Provincial Championships (A)]])</f>
        <v>0</v>
      </c>
      <c r="P73" s="74">
        <f>SUM(racers6[[#This Row],[RMCC - Omnium (A)]]+racers6[[#This Row],[Tour de Bowness - Omnium (A)]])</f>
        <v>0</v>
      </c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4" ht="15.75" thickBot="1" x14ac:dyDescent="0.3">
      <c r="A74" s="48"/>
      <c r="B74" s="56" t="s">
        <v>587</v>
      </c>
      <c r="C74" s="56" t="s">
        <v>397</v>
      </c>
      <c r="D74" s="56" t="s">
        <v>31</v>
      </c>
      <c r="E74" s="50">
        <f t="shared" si="6"/>
        <v>0</v>
      </c>
      <c r="F74" s="51">
        <f t="shared" si="7"/>
        <v>10</v>
      </c>
      <c r="G74" s="52">
        <f t="shared" si="8"/>
        <v>0</v>
      </c>
      <c r="H74" s="35">
        <v>10</v>
      </c>
      <c r="I74" s="35"/>
      <c r="J74" s="55">
        <v>0</v>
      </c>
      <c r="K74" s="37">
        <v>0</v>
      </c>
      <c r="L74" s="55"/>
      <c r="M74" s="55"/>
      <c r="N7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4" s="73">
        <f>SUM(racers6[[#This Row],[RMCC - Hill Climb (A)]]+racers6[[#This Row],[Tour de Bowness - Hill Climb (A)]]+racers6[[#This Row],[CABC ITT Provincial Championships (A)]])</f>
        <v>0</v>
      </c>
      <c r="P74" s="74">
        <f>SUM(racers6[[#This Row],[RMCC - Omnium (A)]]+racers6[[#This Row],[Tour de Bowness - Omnium (A)]])</f>
        <v>0</v>
      </c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4" ht="15.75" thickBot="1" x14ac:dyDescent="0.3">
      <c r="A75" s="48"/>
      <c r="B75" s="56" t="s">
        <v>589</v>
      </c>
      <c r="C75" s="56" t="s">
        <v>590</v>
      </c>
      <c r="D75" s="56" t="s">
        <v>122</v>
      </c>
      <c r="E75" s="50">
        <f t="shared" si="6"/>
        <v>0</v>
      </c>
      <c r="F75" s="51">
        <f t="shared" si="7"/>
        <v>10</v>
      </c>
      <c r="G75" s="52">
        <f t="shared" si="8"/>
        <v>0</v>
      </c>
      <c r="H75" s="35">
        <v>10</v>
      </c>
      <c r="I75" s="35"/>
      <c r="J75" s="55">
        <v>0</v>
      </c>
      <c r="K75" s="37">
        <v>0</v>
      </c>
      <c r="L75" s="55"/>
      <c r="M75" s="55"/>
      <c r="N7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5" s="73">
        <f>SUM(racers6[[#This Row],[RMCC - Hill Climb (A)]]+racers6[[#This Row],[Tour de Bowness - Hill Climb (A)]]+racers6[[#This Row],[CABC ITT Provincial Championships (A)]])</f>
        <v>0</v>
      </c>
      <c r="P75" s="74">
        <f>SUM(racers6[[#This Row],[RMCC - Omnium (A)]]+racers6[[#This Row],[Tour de Bowness - Omnium (A)]])</f>
        <v>0</v>
      </c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4" ht="15.75" thickBot="1" x14ac:dyDescent="0.3">
      <c r="A76" s="48"/>
      <c r="B76" s="56" t="s">
        <v>651</v>
      </c>
      <c r="C76" s="56" t="s">
        <v>652</v>
      </c>
      <c r="D76" s="56" t="s">
        <v>31</v>
      </c>
      <c r="E76" s="50">
        <f t="shared" si="6"/>
        <v>0</v>
      </c>
      <c r="F76" s="51">
        <f t="shared" si="7"/>
        <v>0</v>
      </c>
      <c r="G76" s="52">
        <f t="shared" si="8"/>
        <v>0</v>
      </c>
      <c r="H76" s="53"/>
      <c r="I76" s="53"/>
      <c r="J76" s="55">
        <v>0</v>
      </c>
      <c r="K76" s="37">
        <v>0</v>
      </c>
      <c r="L76" s="55"/>
      <c r="M76" s="55"/>
      <c r="N7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6" s="73">
        <f>SUM(racers6[[#This Row],[RMCC - Hill Climb (A)]]+racers6[[#This Row],[Tour de Bowness - Hill Climb (A)]]+racers6[[#This Row],[CABC ITT Provincial Championships (A)]])</f>
        <v>0</v>
      </c>
      <c r="P76" s="74">
        <f>SUM(racers6[[#This Row],[RMCC - Omnium (A)]]+racers6[[#This Row],[Tour de Bowness - Omnium (A)]])</f>
        <v>0</v>
      </c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4" ht="15.75" thickBot="1" x14ac:dyDescent="0.3">
      <c r="A77" s="48"/>
      <c r="B77" s="56" t="s">
        <v>301</v>
      </c>
      <c r="C77" s="56" t="s">
        <v>302</v>
      </c>
      <c r="D77" s="56" t="s">
        <v>28</v>
      </c>
      <c r="E77" s="50">
        <f t="shared" si="6"/>
        <v>0</v>
      </c>
      <c r="F77" s="51">
        <f t="shared" si="7"/>
        <v>0</v>
      </c>
      <c r="G77" s="52">
        <f t="shared" si="8"/>
        <v>0</v>
      </c>
      <c r="H77" s="35"/>
      <c r="I77" s="35"/>
      <c r="J77" s="54">
        <v>0</v>
      </c>
      <c r="K77" s="37">
        <v>0</v>
      </c>
      <c r="L77" s="55"/>
      <c r="M77" s="55"/>
      <c r="N7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7" s="73">
        <f>SUM(racers6[[#This Row],[RMCC - Hill Climb (A)]]+racers6[[#This Row],[Tour de Bowness - Hill Climb (A)]]+racers6[[#This Row],[CABC ITT Provincial Championships (A)]])</f>
        <v>0</v>
      </c>
      <c r="P77" s="74">
        <f>SUM(racers6[[#This Row],[RMCC - Omnium (A)]]+racers6[[#This Row],[Tour de Bowness - Omnium (A)]])</f>
        <v>0</v>
      </c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</row>
    <row r="78" spans="1:34" ht="15.75" thickBot="1" x14ac:dyDescent="0.3">
      <c r="A78" s="48"/>
      <c r="B78" s="56" t="s">
        <v>295</v>
      </c>
      <c r="C78" s="56" t="s">
        <v>296</v>
      </c>
      <c r="D78" s="56" t="s">
        <v>31</v>
      </c>
      <c r="E78" s="50">
        <f t="shared" si="6"/>
        <v>0</v>
      </c>
      <c r="F78" s="51">
        <f t="shared" si="7"/>
        <v>0</v>
      </c>
      <c r="G78" s="52">
        <f t="shared" si="8"/>
        <v>0</v>
      </c>
      <c r="H78" s="53"/>
      <c r="I78" s="53"/>
      <c r="J78" s="54">
        <v>0</v>
      </c>
      <c r="K78" s="37">
        <v>0</v>
      </c>
      <c r="L78" s="55"/>
      <c r="M78" s="55"/>
      <c r="N7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8" s="73">
        <f>SUM(racers6[[#This Row],[RMCC - Hill Climb (A)]]+racers6[[#This Row],[Tour de Bowness - Hill Climb (A)]]+racers6[[#This Row],[CABC ITT Provincial Championships (A)]])</f>
        <v>0</v>
      </c>
      <c r="P78" s="74">
        <f>SUM(racers6[[#This Row],[RMCC - Omnium (A)]]+racers6[[#This Row],[Tour de Bowness - Omnium (A)]])</f>
        <v>0</v>
      </c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</row>
    <row r="79" spans="1:34" ht="15.75" thickBot="1" x14ac:dyDescent="0.3">
      <c r="A79" s="48"/>
      <c r="B79" s="56" t="s">
        <v>354</v>
      </c>
      <c r="C79" s="56" t="s">
        <v>77</v>
      </c>
      <c r="D79" s="56" t="s">
        <v>122</v>
      </c>
      <c r="E79" s="50">
        <f t="shared" si="6"/>
        <v>0</v>
      </c>
      <c r="F79" s="51">
        <f t="shared" si="7"/>
        <v>0</v>
      </c>
      <c r="G79" s="52">
        <f t="shared" si="8"/>
        <v>0</v>
      </c>
      <c r="H79" s="35"/>
      <c r="I79" s="35"/>
      <c r="J79" s="55">
        <v>0</v>
      </c>
      <c r="K79" s="37">
        <v>0</v>
      </c>
      <c r="L79" s="55"/>
      <c r="M79" s="55"/>
      <c r="N7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79" s="73">
        <f>SUM(racers6[[#This Row],[RMCC - Hill Climb (A)]]+racers6[[#This Row],[Tour de Bowness - Hill Climb (A)]]+racers6[[#This Row],[CABC ITT Provincial Championships (A)]])</f>
        <v>0</v>
      </c>
      <c r="P79" s="74">
        <f>SUM(racers6[[#This Row],[RMCC - Omnium (A)]]+racers6[[#This Row],[Tour de Bowness - Omnium (A)]])</f>
        <v>0</v>
      </c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spans="1:34" ht="15.75" thickBot="1" x14ac:dyDescent="0.3">
      <c r="A80" s="48"/>
      <c r="B80" s="56" t="s">
        <v>355</v>
      </c>
      <c r="C80" s="56" t="s">
        <v>356</v>
      </c>
      <c r="D80" s="56" t="s">
        <v>31</v>
      </c>
      <c r="E80" s="50">
        <f t="shared" si="6"/>
        <v>0</v>
      </c>
      <c r="F80" s="51">
        <f t="shared" si="7"/>
        <v>0</v>
      </c>
      <c r="G80" s="52">
        <f t="shared" si="8"/>
        <v>0</v>
      </c>
      <c r="H80" s="35"/>
      <c r="I80" s="35"/>
      <c r="J80" s="54">
        <v>0</v>
      </c>
      <c r="K80" s="37">
        <v>0</v>
      </c>
      <c r="L80" s="55"/>
      <c r="M80" s="55"/>
      <c r="N8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0" s="73">
        <f>SUM(racers6[[#This Row],[RMCC - Hill Climb (A)]]+racers6[[#This Row],[Tour de Bowness - Hill Climb (A)]]+racers6[[#This Row],[CABC ITT Provincial Championships (A)]])</f>
        <v>0</v>
      </c>
      <c r="P80" s="74">
        <f>SUM(racers6[[#This Row],[RMCC - Omnium (A)]]+racers6[[#This Row],[Tour de Bowness - Omnium (A)]])</f>
        <v>0</v>
      </c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  <row r="81" spans="1:33" ht="15.75" thickBot="1" x14ac:dyDescent="0.3">
      <c r="A81" s="72"/>
      <c r="B81" s="49" t="s">
        <v>349</v>
      </c>
      <c r="C81" s="49" t="s">
        <v>450</v>
      </c>
      <c r="D81" s="49" t="s">
        <v>39</v>
      </c>
      <c r="E81" s="50">
        <f t="shared" si="6"/>
        <v>0</v>
      </c>
      <c r="F81" s="51">
        <f t="shared" si="7"/>
        <v>0</v>
      </c>
      <c r="G81" s="52">
        <f t="shared" si="8"/>
        <v>0</v>
      </c>
      <c r="H81" s="35"/>
      <c r="I81" s="35"/>
      <c r="J81" s="54">
        <v>0</v>
      </c>
      <c r="K81" s="37">
        <v>0</v>
      </c>
      <c r="L81" s="55"/>
      <c r="M81" s="55"/>
      <c r="N8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1" s="73">
        <f>SUM(racers6[[#This Row],[RMCC - Hill Climb (A)]]+racers6[[#This Row],[Tour de Bowness - Hill Climb (A)]]+racers6[[#This Row],[CABC ITT Provincial Championships (A)]])</f>
        <v>0</v>
      </c>
      <c r="P81" s="74">
        <f>SUM(racers6[[#This Row],[RMCC - Omnium (A)]]+racers6[[#This Row],[Tour de Bowness - Omnium (A)]])</f>
        <v>0</v>
      </c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</row>
    <row r="82" spans="1:33" ht="15.75" thickBot="1" x14ac:dyDescent="0.3">
      <c r="A82" s="117"/>
      <c r="B82" s="49" t="s">
        <v>430</v>
      </c>
      <c r="C82" s="49" t="s">
        <v>431</v>
      </c>
      <c r="D82" s="49" t="s">
        <v>10</v>
      </c>
      <c r="E82" s="50">
        <f t="shared" si="6"/>
        <v>0</v>
      </c>
      <c r="F82" s="51">
        <f t="shared" si="7"/>
        <v>0</v>
      </c>
      <c r="G82" s="52">
        <f t="shared" si="8"/>
        <v>0</v>
      </c>
      <c r="H82" s="35"/>
      <c r="I82" s="35"/>
      <c r="J82" s="54">
        <v>0</v>
      </c>
      <c r="K82" s="37">
        <v>0</v>
      </c>
      <c r="L82" s="55"/>
      <c r="M82" s="55"/>
      <c r="N8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2" s="73">
        <f>SUM(racers6[[#This Row],[RMCC - Hill Climb (A)]]+racers6[[#This Row],[Tour de Bowness - Hill Climb (A)]]+racers6[[#This Row],[CABC ITT Provincial Championships (A)]])</f>
        <v>0</v>
      </c>
      <c r="P82" s="74">
        <f>SUM(racers6[[#This Row],[RMCC - Omnium (A)]]+racers6[[#This Row],[Tour de Bowness - Omnium (A)]])</f>
        <v>0</v>
      </c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</row>
    <row r="83" spans="1:33" ht="15.75" thickBot="1" x14ac:dyDescent="0.3">
      <c r="A83" s="48"/>
      <c r="B83" s="59" t="s">
        <v>597</v>
      </c>
      <c r="C83" s="56" t="s">
        <v>598</v>
      </c>
      <c r="D83" s="56" t="s">
        <v>49</v>
      </c>
      <c r="E83" s="50">
        <f t="shared" si="6"/>
        <v>0</v>
      </c>
      <c r="F83" s="51">
        <f t="shared" si="7"/>
        <v>0</v>
      </c>
      <c r="G83" s="52">
        <f t="shared" si="8"/>
        <v>0</v>
      </c>
      <c r="H83" s="35"/>
      <c r="I83" s="35"/>
      <c r="J83" s="55">
        <v>0</v>
      </c>
      <c r="K83" s="37">
        <v>0</v>
      </c>
      <c r="L83" s="55"/>
      <c r="M83" s="55"/>
      <c r="N8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3" s="73">
        <f>SUM(racers6[[#This Row],[RMCC - Hill Climb (A)]]+racers6[[#This Row],[Tour de Bowness - Hill Climb (A)]]+racers6[[#This Row],[CABC ITT Provincial Championships (A)]])</f>
        <v>0</v>
      </c>
      <c r="P83" s="74">
        <f>SUM(racers6[[#This Row],[RMCC - Omnium (A)]]+racers6[[#This Row],[Tour de Bowness - Omnium (A)]])</f>
        <v>0</v>
      </c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</row>
    <row r="84" spans="1:33" ht="15.75" thickBot="1" x14ac:dyDescent="0.3">
      <c r="A84" s="48"/>
      <c r="B84" s="56" t="s">
        <v>599</v>
      </c>
      <c r="C84" s="56" t="s">
        <v>600</v>
      </c>
      <c r="D84" s="56" t="s">
        <v>49</v>
      </c>
      <c r="E84" s="50">
        <f t="shared" si="6"/>
        <v>0</v>
      </c>
      <c r="F84" s="51">
        <f t="shared" si="7"/>
        <v>0</v>
      </c>
      <c r="G84" s="52">
        <f t="shared" si="8"/>
        <v>0</v>
      </c>
      <c r="H84" s="35"/>
      <c r="I84" s="35"/>
      <c r="J84" s="55">
        <v>0</v>
      </c>
      <c r="K84" s="37">
        <v>0</v>
      </c>
      <c r="L84" s="55"/>
      <c r="M84" s="55"/>
      <c r="N8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4" s="73">
        <f>SUM(racers6[[#This Row],[RMCC - Hill Climb (A)]]+racers6[[#This Row],[Tour de Bowness - Hill Climb (A)]]+racers6[[#This Row],[CABC ITT Provincial Championships (A)]])</f>
        <v>0</v>
      </c>
      <c r="P84" s="74">
        <f>SUM(racers6[[#This Row],[RMCC - Omnium (A)]]+racers6[[#This Row],[Tour de Bowness - Omnium (A)]])</f>
        <v>0</v>
      </c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</row>
    <row r="85" spans="1:33" ht="15.75" thickBot="1" x14ac:dyDescent="0.3">
      <c r="A85" s="48"/>
      <c r="B85" s="149" t="s">
        <v>766</v>
      </c>
      <c r="C85" s="56" t="s">
        <v>806</v>
      </c>
      <c r="D85" s="56" t="s">
        <v>233</v>
      </c>
      <c r="E85" s="50">
        <f t="shared" si="6"/>
        <v>0</v>
      </c>
      <c r="F85" s="51">
        <f t="shared" si="7"/>
        <v>10</v>
      </c>
      <c r="G85" s="52">
        <f t="shared" si="8"/>
        <v>0</v>
      </c>
      <c r="H85" s="35"/>
      <c r="I85" s="35">
        <v>10</v>
      </c>
      <c r="J85" s="55">
        <v>0</v>
      </c>
      <c r="K85" s="37">
        <v>0</v>
      </c>
      <c r="L85" s="55"/>
      <c r="M85" s="55"/>
      <c r="N8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5" s="73">
        <f>SUM(racers6[[#This Row],[RMCC - Hill Climb (A)]]+racers6[[#This Row],[Tour de Bowness - Hill Climb (A)]]+racers6[[#This Row],[CABC ITT Provincial Championships (A)]])</f>
        <v>0</v>
      </c>
      <c r="P85" s="74">
        <f>SUM(racers6[[#This Row],[RMCC - Omnium (A)]]+racers6[[#This Row],[Tour de Bowness - Omnium (A)]])</f>
        <v>0</v>
      </c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</row>
    <row r="86" spans="1:33" ht="15.75" thickBot="1" x14ac:dyDescent="0.3">
      <c r="A86" s="48"/>
      <c r="B86" s="56" t="s">
        <v>808</v>
      </c>
      <c r="C86" s="56" t="s">
        <v>807</v>
      </c>
      <c r="D86" s="56" t="s">
        <v>809</v>
      </c>
      <c r="E86" s="50">
        <f t="shared" si="6"/>
        <v>0</v>
      </c>
      <c r="F86" s="51">
        <f t="shared" si="7"/>
        <v>10</v>
      </c>
      <c r="G86" s="52">
        <f t="shared" si="8"/>
        <v>0</v>
      </c>
      <c r="H86" s="35"/>
      <c r="I86" s="35">
        <v>10</v>
      </c>
      <c r="J86" s="55">
        <v>0</v>
      </c>
      <c r="K86" s="37">
        <v>0</v>
      </c>
      <c r="L86" s="55"/>
      <c r="M86" s="55"/>
      <c r="N8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6" s="73">
        <f>SUM(racers6[[#This Row],[RMCC - Hill Climb (A)]]+racers6[[#This Row],[Tour de Bowness - Hill Climb (A)]]+racers6[[#This Row],[CABC ITT Provincial Championships (A)]])</f>
        <v>0</v>
      </c>
      <c r="P86" s="74">
        <f>SUM(racers6[[#This Row],[RMCC - Omnium (A)]]+racers6[[#This Row],[Tour de Bowness - Omnium (A)]])</f>
        <v>0</v>
      </c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</row>
    <row r="87" spans="1:33" ht="15.75" thickBot="1" x14ac:dyDescent="0.3">
      <c r="A87" s="48"/>
      <c r="B87" s="149" t="s">
        <v>811</v>
      </c>
      <c r="C87" s="56" t="s">
        <v>810</v>
      </c>
      <c r="D87" s="56" t="s">
        <v>10</v>
      </c>
      <c r="E87" s="50">
        <f t="shared" si="6"/>
        <v>0</v>
      </c>
      <c r="F87" s="51">
        <f t="shared" si="7"/>
        <v>10</v>
      </c>
      <c r="G87" s="52">
        <f t="shared" si="8"/>
        <v>0</v>
      </c>
      <c r="H87" s="35"/>
      <c r="I87" s="35">
        <v>10</v>
      </c>
      <c r="J87" s="55">
        <v>0</v>
      </c>
      <c r="K87" s="37">
        <v>0</v>
      </c>
      <c r="L87" s="55"/>
      <c r="M87" s="55"/>
      <c r="N8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7" s="73">
        <f>SUM(racers6[[#This Row],[RMCC - Hill Climb (A)]]+racers6[[#This Row],[Tour de Bowness - Hill Climb (A)]]+racers6[[#This Row],[CABC ITT Provincial Championships (A)]])</f>
        <v>0</v>
      </c>
      <c r="P87" s="74">
        <f>SUM(racers6[[#This Row],[RMCC - Omnium (A)]]+racers6[[#This Row],[Tour de Bowness - Omnium (A)]])</f>
        <v>0</v>
      </c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3" ht="15.75" thickBot="1" x14ac:dyDescent="0.3">
      <c r="A88" s="48"/>
      <c r="B88" s="56" t="s">
        <v>813</v>
      </c>
      <c r="C88" s="56" t="s">
        <v>812</v>
      </c>
      <c r="D88" s="56" t="s">
        <v>45</v>
      </c>
      <c r="E88" s="50">
        <f t="shared" si="6"/>
        <v>0</v>
      </c>
      <c r="F88" s="51">
        <f t="shared" si="7"/>
        <v>10</v>
      </c>
      <c r="G88" s="52">
        <f t="shared" si="8"/>
        <v>0</v>
      </c>
      <c r="H88" s="35"/>
      <c r="I88" s="35">
        <v>10</v>
      </c>
      <c r="J88" s="55">
        <v>0</v>
      </c>
      <c r="K88" s="37">
        <v>0</v>
      </c>
      <c r="L88" s="55"/>
      <c r="M88" s="55"/>
      <c r="N8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8" s="73">
        <f>SUM(racers6[[#This Row],[RMCC - Hill Climb (A)]]+racers6[[#This Row],[Tour de Bowness - Hill Climb (A)]]+racers6[[#This Row],[CABC ITT Provincial Championships (A)]])</f>
        <v>0</v>
      </c>
      <c r="P88" s="74">
        <f>SUM(racers6[[#This Row],[RMCC - Omnium (A)]]+racers6[[#This Row],[Tour de Bowness - Omnium (A)]])</f>
        <v>0</v>
      </c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</row>
    <row r="89" spans="1:33" ht="15.75" thickBot="1" x14ac:dyDescent="0.3">
      <c r="A89" s="48"/>
      <c r="B89" s="149" t="s">
        <v>815</v>
      </c>
      <c r="C89" s="56" t="s">
        <v>814</v>
      </c>
      <c r="D89" s="56" t="s">
        <v>49</v>
      </c>
      <c r="E89" s="50">
        <f t="shared" ref="E89:E100" si="9">SUM(N89,O89,P89)</f>
        <v>0</v>
      </c>
      <c r="F89" s="51">
        <f t="shared" ref="F89:F100" si="10">SUM(G89,H89,I89,J89,L89,N89)</f>
        <v>10</v>
      </c>
      <c r="G89" s="52">
        <f t="shared" ref="G89:G100" si="11">+IF(SUM(K89,M89,O89)&gt;15,15,SUM(K89,M89,O89))</f>
        <v>0</v>
      </c>
      <c r="H89" s="35"/>
      <c r="I89" s="35">
        <v>10</v>
      </c>
      <c r="J89" s="55">
        <v>0</v>
      </c>
      <c r="K89" s="37">
        <v>0</v>
      </c>
      <c r="L89" s="55"/>
      <c r="M89" s="55"/>
      <c r="N8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89" s="73">
        <f>SUM(racers6[[#This Row],[RMCC - Hill Climb (A)]]+racers6[[#This Row],[Tour de Bowness - Hill Climb (A)]]+racers6[[#This Row],[CABC ITT Provincial Championships (A)]])</f>
        <v>0</v>
      </c>
      <c r="P89" s="74">
        <f>SUM(racers6[[#This Row],[RMCC - Omnium (A)]]+racers6[[#This Row],[Tour de Bowness - Omnium (A)]])</f>
        <v>0</v>
      </c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</row>
    <row r="90" spans="1:33" ht="15.75" thickBot="1" x14ac:dyDescent="0.3">
      <c r="A90" s="48"/>
      <c r="B90" s="56" t="s">
        <v>817</v>
      </c>
      <c r="C90" s="56" t="s">
        <v>816</v>
      </c>
      <c r="D90" s="56" t="s">
        <v>809</v>
      </c>
      <c r="E90" s="50">
        <f t="shared" si="9"/>
        <v>0</v>
      </c>
      <c r="F90" s="51">
        <f t="shared" si="10"/>
        <v>10</v>
      </c>
      <c r="G90" s="52">
        <f t="shared" si="11"/>
        <v>0</v>
      </c>
      <c r="H90" s="35"/>
      <c r="I90" s="35">
        <v>10</v>
      </c>
      <c r="J90" s="55">
        <v>0</v>
      </c>
      <c r="K90" s="37">
        <v>0</v>
      </c>
      <c r="L90" s="55"/>
      <c r="M90" s="55"/>
      <c r="N9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0" s="73">
        <f>SUM(racers6[[#This Row],[RMCC - Hill Climb (A)]]+racers6[[#This Row],[Tour de Bowness - Hill Climb (A)]]+racers6[[#This Row],[CABC ITT Provincial Championships (A)]])</f>
        <v>0</v>
      </c>
      <c r="P90" s="74">
        <f>SUM(racers6[[#This Row],[RMCC - Omnium (A)]]+racers6[[#This Row],[Tour de Bowness - Omnium (A)]])</f>
        <v>0</v>
      </c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</row>
    <row r="91" spans="1:33" ht="15.75" thickBot="1" x14ac:dyDescent="0.3">
      <c r="A91" s="48"/>
      <c r="B91" s="149" t="s">
        <v>671</v>
      </c>
      <c r="C91" s="56" t="s">
        <v>818</v>
      </c>
      <c r="D91" s="56" t="s">
        <v>16</v>
      </c>
      <c r="E91" s="50">
        <f t="shared" si="9"/>
        <v>0</v>
      </c>
      <c r="F91" s="51">
        <f t="shared" si="10"/>
        <v>10</v>
      </c>
      <c r="G91" s="52">
        <f t="shared" si="11"/>
        <v>0</v>
      </c>
      <c r="H91" s="35"/>
      <c r="I91" s="35">
        <v>10</v>
      </c>
      <c r="J91" s="55">
        <v>0</v>
      </c>
      <c r="K91" s="37">
        <v>0</v>
      </c>
      <c r="L91" s="55"/>
      <c r="M91" s="55"/>
      <c r="N91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1" s="73">
        <f>SUM(racers6[[#This Row],[RMCC - Hill Climb (A)]]+racers6[[#This Row],[Tour de Bowness - Hill Climb (A)]]+racers6[[#This Row],[CABC ITT Provincial Championships (A)]])</f>
        <v>0</v>
      </c>
      <c r="P91" s="74">
        <f>SUM(racers6[[#This Row],[RMCC - Omnium (A)]]+racers6[[#This Row],[Tour de Bowness - Omnium (A)]])</f>
        <v>0</v>
      </c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</row>
    <row r="92" spans="1:33" ht="15.75" thickBot="1" x14ac:dyDescent="0.3">
      <c r="A92" s="48"/>
      <c r="B92" s="56" t="s">
        <v>820</v>
      </c>
      <c r="C92" s="56" t="s">
        <v>819</v>
      </c>
      <c r="D92" s="56" t="s">
        <v>31</v>
      </c>
      <c r="E92" s="50">
        <f t="shared" si="9"/>
        <v>0</v>
      </c>
      <c r="F92" s="51">
        <f t="shared" si="10"/>
        <v>6</v>
      </c>
      <c r="G92" s="52">
        <f t="shared" si="11"/>
        <v>4</v>
      </c>
      <c r="H92" s="35"/>
      <c r="I92" s="35"/>
      <c r="J92" s="55">
        <v>0</v>
      </c>
      <c r="K92" s="37">
        <v>0</v>
      </c>
      <c r="L92" s="55">
        <v>2</v>
      </c>
      <c r="M92" s="55">
        <v>4</v>
      </c>
      <c r="N92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2" s="73">
        <f>SUM(racers6[[#This Row],[RMCC - Hill Climb (A)]]+racers6[[#This Row],[Tour de Bowness - Hill Climb (A)]]+racers6[[#This Row],[CABC ITT Provincial Championships (A)]])</f>
        <v>0</v>
      </c>
      <c r="P92" s="74">
        <f>SUM(racers6[[#This Row],[RMCC - Omnium (A)]]+racers6[[#This Row],[Tour de Bowness - Omnium (A)]])</f>
        <v>0</v>
      </c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</row>
    <row r="93" spans="1:33" ht="15.75" thickBot="1" x14ac:dyDescent="0.3">
      <c r="A93" s="48"/>
      <c r="B93" s="149"/>
      <c r="C93" s="56"/>
      <c r="D93" s="56"/>
      <c r="E93" s="50">
        <f t="shared" si="9"/>
        <v>0</v>
      </c>
      <c r="F93" s="51">
        <f t="shared" si="10"/>
        <v>0</v>
      </c>
      <c r="G93" s="52">
        <f t="shared" si="11"/>
        <v>0</v>
      </c>
      <c r="H93" s="35"/>
      <c r="I93" s="35"/>
      <c r="J93" s="55">
        <v>0</v>
      </c>
      <c r="K93" s="37">
        <v>0</v>
      </c>
      <c r="L93" s="55"/>
      <c r="M93" s="55"/>
      <c r="N93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3" s="73">
        <f>SUM(racers6[[#This Row],[RMCC - Hill Climb (A)]]+racers6[[#This Row],[Tour de Bowness - Hill Climb (A)]]+racers6[[#This Row],[CABC ITT Provincial Championships (A)]])</f>
        <v>0</v>
      </c>
      <c r="P93" s="74">
        <f>SUM(racers6[[#This Row],[RMCC - Omnium (A)]]+racers6[[#This Row],[Tour de Bowness - Omnium (A)]])</f>
        <v>0</v>
      </c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</row>
    <row r="94" spans="1:33" ht="15.75" thickBot="1" x14ac:dyDescent="0.3">
      <c r="A94" s="48"/>
      <c r="B94" s="56"/>
      <c r="C94" s="56"/>
      <c r="D94" s="56"/>
      <c r="E94" s="50">
        <f t="shared" si="9"/>
        <v>0</v>
      </c>
      <c r="F94" s="51">
        <f t="shared" si="10"/>
        <v>0</v>
      </c>
      <c r="G94" s="52">
        <f t="shared" si="11"/>
        <v>0</v>
      </c>
      <c r="H94" s="35"/>
      <c r="I94" s="35"/>
      <c r="J94" s="55">
        <v>0</v>
      </c>
      <c r="K94" s="37">
        <v>0</v>
      </c>
      <c r="L94" s="55"/>
      <c r="M94" s="55"/>
      <c r="N94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4" s="73">
        <f>SUM(racers6[[#This Row],[RMCC - Hill Climb (A)]]+racers6[[#This Row],[Tour de Bowness - Hill Climb (A)]]+racers6[[#This Row],[CABC ITT Provincial Championships (A)]])</f>
        <v>0</v>
      </c>
      <c r="P94" s="74">
        <f>SUM(racers6[[#This Row],[RMCC - Omnium (A)]]+racers6[[#This Row],[Tour de Bowness - Omnium (A)]])</f>
        <v>0</v>
      </c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</row>
    <row r="95" spans="1:33" ht="15.75" thickBot="1" x14ac:dyDescent="0.3">
      <c r="A95" s="48"/>
      <c r="B95" s="149"/>
      <c r="C95" s="56"/>
      <c r="D95" s="56"/>
      <c r="E95" s="50">
        <f t="shared" si="9"/>
        <v>0</v>
      </c>
      <c r="F95" s="51">
        <f t="shared" si="10"/>
        <v>0</v>
      </c>
      <c r="G95" s="52">
        <f t="shared" si="11"/>
        <v>0</v>
      </c>
      <c r="H95" s="35"/>
      <c r="I95" s="35"/>
      <c r="J95" s="55">
        <v>0</v>
      </c>
      <c r="K95" s="37">
        <v>0</v>
      </c>
      <c r="L95" s="55"/>
      <c r="M95" s="55"/>
      <c r="N95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5" s="73">
        <f>SUM(racers6[[#This Row],[RMCC - Hill Climb (A)]]+racers6[[#This Row],[Tour de Bowness - Hill Climb (A)]]+racers6[[#This Row],[CABC ITT Provincial Championships (A)]])</f>
        <v>0</v>
      </c>
      <c r="P95" s="74">
        <f>SUM(racers6[[#This Row],[RMCC - Omnium (A)]]+racers6[[#This Row],[Tour de Bowness - Omnium (A)]])</f>
        <v>0</v>
      </c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</row>
    <row r="96" spans="1:33" ht="15.75" thickBot="1" x14ac:dyDescent="0.3">
      <c r="A96" s="48"/>
      <c r="B96" s="56"/>
      <c r="C96" s="56"/>
      <c r="D96" s="56"/>
      <c r="E96" s="50">
        <f t="shared" si="9"/>
        <v>0</v>
      </c>
      <c r="F96" s="51">
        <f t="shared" si="10"/>
        <v>0</v>
      </c>
      <c r="G96" s="52">
        <f t="shared" si="11"/>
        <v>0</v>
      </c>
      <c r="H96" s="35"/>
      <c r="I96" s="35"/>
      <c r="J96" s="55">
        <v>0</v>
      </c>
      <c r="K96" s="37">
        <v>0</v>
      </c>
      <c r="L96" s="55"/>
      <c r="M96" s="55"/>
      <c r="N96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6" s="73">
        <f>SUM(racers6[[#This Row],[RMCC - Hill Climb (A)]]+racers6[[#This Row],[Tour de Bowness - Hill Climb (A)]]+racers6[[#This Row],[CABC ITT Provincial Championships (A)]])</f>
        <v>0</v>
      </c>
      <c r="P96" s="74">
        <f>SUM(racers6[[#This Row],[RMCC - Omnium (A)]]+racers6[[#This Row],[Tour de Bowness - Omnium (A)]])</f>
        <v>0</v>
      </c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</row>
    <row r="97" spans="1:33" ht="15.75" thickBot="1" x14ac:dyDescent="0.3">
      <c r="A97" s="48"/>
      <c r="B97" s="149"/>
      <c r="C97" s="56"/>
      <c r="D97" s="56"/>
      <c r="E97" s="50">
        <f t="shared" si="9"/>
        <v>0</v>
      </c>
      <c r="F97" s="51">
        <f t="shared" si="10"/>
        <v>0</v>
      </c>
      <c r="G97" s="52">
        <f t="shared" si="11"/>
        <v>0</v>
      </c>
      <c r="H97" s="35"/>
      <c r="I97" s="35"/>
      <c r="J97" s="55">
        <v>0</v>
      </c>
      <c r="K97" s="37">
        <v>0</v>
      </c>
      <c r="L97" s="55"/>
      <c r="M97" s="55"/>
      <c r="N97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7" s="73">
        <f>SUM(racers6[[#This Row],[RMCC - Hill Climb (A)]]+racers6[[#This Row],[Tour de Bowness - Hill Climb (A)]]+racers6[[#This Row],[CABC ITT Provincial Championships (A)]])</f>
        <v>0</v>
      </c>
      <c r="P97" s="74">
        <f>SUM(racers6[[#This Row],[RMCC - Omnium (A)]]+racers6[[#This Row],[Tour de Bowness - Omnium (A)]])</f>
        <v>0</v>
      </c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ht="15.75" thickBot="1" x14ac:dyDescent="0.3">
      <c r="A98" s="48"/>
      <c r="B98" s="56"/>
      <c r="C98" s="56"/>
      <c r="D98" s="56"/>
      <c r="E98" s="50">
        <f t="shared" si="9"/>
        <v>0</v>
      </c>
      <c r="F98" s="51">
        <f t="shared" si="10"/>
        <v>0</v>
      </c>
      <c r="G98" s="52">
        <f t="shared" si="11"/>
        <v>0</v>
      </c>
      <c r="H98" s="35"/>
      <c r="I98" s="35"/>
      <c r="J98" s="55">
        <v>0</v>
      </c>
      <c r="K98" s="37">
        <v>0</v>
      </c>
      <c r="L98" s="55"/>
      <c r="M98" s="55"/>
      <c r="N98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8" s="73">
        <f>SUM(racers6[[#This Row],[RMCC - Hill Climb (A)]]+racers6[[#This Row],[Tour de Bowness - Hill Climb (A)]]+racers6[[#This Row],[CABC ITT Provincial Championships (A)]])</f>
        <v>0</v>
      </c>
      <c r="P98" s="74">
        <f>SUM(racers6[[#This Row],[RMCC - Omnium (A)]]+racers6[[#This Row],[Tour de Bowness - Omnium (A)]])</f>
        <v>0</v>
      </c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ht="15.75" thickBot="1" x14ac:dyDescent="0.3">
      <c r="A99" s="48"/>
      <c r="B99" s="149"/>
      <c r="C99" s="56"/>
      <c r="D99" s="56"/>
      <c r="E99" s="50">
        <f t="shared" si="9"/>
        <v>0</v>
      </c>
      <c r="F99" s="51">
        <f t="shared" si="10"/>
        <v>0</v>
      </c>
      <c r="G99" s="52">
        <f t="shared" si="11"/>
        <v>0</v>
      </c>
      <c r="H99" s="35"/>
      <c r="I99" s="35"/>
      <c r="J99" s="55">
        <v>0</v>
      </c>
      <c r="K99" s="37">
        <v>0</v>
      </c>
      <c r="L99" s="55"/>
      <c r="M99" s="55"/>
      <c r="N99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99" s="73">
        <f>SUM(racers6[[#This Row],[RMCC - Hill Climb (A)]]+racers6[[#This Row],[Tour de Bowness - Hill Climb (A)]]+racers6[[#This Row],[CABC ITT Provincial Championships (A)]])</f>
        <v>0</v>
      </c>
      <c r="P99" s="74">
        <f>SUM(racers6[[#This Row],[RMCC - Omnium (A)]]+racers6[[#This Row],[Tour de Bowness - Omnium (A)]])</f>
        <v>0</v>
      </c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ht="15.75" thickBot="1" x14ac:dyDescent="0.3">
      <c r="A100" s="48"/>
      <c r="B100" s="56"/>
      <c r="C100" s="56"/>
      <c r="D100" s="56"/>
      <c r="E100" s="50">
        <f t="shared" si="9"/>
        <v>0</v>
      </c>
      <c r="F100" s="51">
        <f t="shared" si="10"/>
        <v>0</v>
      </c>
      <c r="G100" s="52">
        <f t="shared" si="11"/>
        <v>0</v>
      </c>
      <c r="H100" s="35"/>
      <c r="I100" s="35"/>
      <c r="J100" s="55">
        <v>0</v>
      </c>
      <c r="K100" s="37">
        <v>0</v>
      </c>
      <c r="L100" s="55"/>
      <c r="M100" s="55"/>
      <c r="N100" s="55">
        <f>SUM(racers6[[#This Row],[Hay City Road Race (B)]]+racers6[[#This Row],[Stieda Stage Race - Road Race (B)]]+racers6[[#This Row],[Stieda Stage Race - Criterium (B)]]+racers6[[#This Row],[Velocity Spring Race Crit (B)]]+racers6[[#This Row],[RMCC - Road Race (A)]]+racers6[[#This Row],[RMCC - Criterium (A)]]+racers6[[#This Row],[Pigeon Lake Road Race (B)]]+racers6[[#This Row],[Canada Day Crit (B)]]+racers6[[#This Row],[Stampede Road Race (A)]]+racers6[[#This Row],[Peloton Criterium (A)]]+racers6[[#This Row],[Tour de Bowness - Road Race (A)]]+racers6[[#This Row],[Tour de Bowness - Criterium (A)]])</f>
        <v>0</v>
      </c>
      <c r="O100" s="73">
        <f>SUM(racers6[[#This Row],[RMCC - Hill Climb (A)]]+racers6[[#This Row],[Tour de Bowness - Hill Climb (A)]]+racers6[[#This Row],[CABC ITT Provincial Championships (A)]])</f>
        <v>0</v>
      </c>
      <c r="P100" s="74">
        <f>SUM(racers6[[#This Row],[RMCC - Omnium (A)]]+racers6[[#This Row],[Tour de Bowness - Omnium (A)]])</f>
        <v>0</v>
      </c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</sheetData>
  <conditionalFormatting sqref="F2:G3 F5:G6 F13:G1048576">
    <cfRule type="expression" dxfId="37" priority="44">
      <formula>"AND([@Cat]=""3M"",[@[Total Upgrade Points]]=50)"</formula>
    </cfRule>
  </conditionalFormatting>
  <conditionalFormatting sqref="F3:G3">
    <cfRule type="expression" dxfId="36" priority="42">
      <formula>"AND([@Cat]=""3M"",[@[Total Upgrade Points]]=50)"</formula>
    </cfRule>
  </conditionalFormatting>
  <conditionalFormatting sqref="F3:G3">
    <cfRule type="expression" dxfId="35" priority="41">
      <formula>"AND([@Cat]=""3M"",[@[Total Upgrade Points]]=50)"</formula>
    </cfRule>
  </conditionalFormatting>
  <conditionalFormatting sqref="F4:G4">
    <cfRule type="expression" dxfId="34" priority="31">
      <formula>"AND([@Cat]=""3M"",[@[Total Upgrade Points]]=50)"</formula>
    </cfRule>
  </conditionalFormatting>
  <conditionalFormatting sqref="F4:G4">
    <cfRule type="expression" dxfId="33" priority="30">
      <formula>"AND([@Cat]=""3M"",[@[Total Upgrade Points]]=50)"</formula>
    </cfRule>
  </conditionalFormatting>
  <conditionalFormatting sqref="F4:G4">
    <cfRule type="expression" dxfId="32" priority="29">
      <formula>"AND([@Cat]=""3M"",[@[Total Upgrade Points]]=50)"</formula>
    </cfRule>
  </conditionalFormatting>
  <conditionalFormatting sqref="F7:G7">
    <cfRule type="expression" dxfId="31" priority="28">
      <formula>"AND([@Cat]=""3M"",[@[Total Upgrade Points]]=50)"</formula>
    </cfRule>
  </conditionalFormatting>
  <conditionalFormatting sqref="F7:G7">
    <cfRule type="expression" dxfId="30" priority="27">
      <formula>"AND([@Cat]=""3M"",[@[Total Upgrade Points]]=50)"</formula>
    </cfRule>
  </conditionalFormatting>
  <conditionalFormatting sqref="F7:G7">
    <cfRule type="expression" dxfId="29" priority="26">
      <formula>"AND([@Cat]=""3M"",[@[Total Upgrade Points]]=50)"</formula>
    </cfRule>
  </conditionalFormatting>
  <conditionalFormatting sqref="F8:G8">
    <cfRule type="expression" dxfId="28" priority="25">
      <formula>"AND([@Cat]=""3M"",[@[Total Upgrade Points]]=50)"</formula>
    </cfRule>
  </conditionalFormatting>
  <conditionalFormatting sqref="F8:G8">
    <cfRule type="expression" dxfId="27" priority="24">
      <formula>"AND([@Cat]=""3M"",[@[Total Upgrade Points]]=50)"</formula>
    </cfRule>
  </conditionalFormatting>
  <conditionalFormatting sqref="F8:G8">
    <cfRule type="expression" dxfId="26" priority="23">
      <formula>"AND([@Cat]=""3M"",[@[Total Upgrade Points]]=50)"</formula>
    </cfRule>
  </conditionalFormatting>
  <conditionalFormatting sqref="F9:G9">
    <cfRule type="expression" dxfId="25" priority="22">
      <formula>"AND([@Cat]=""3M"",[@[Total Upgrade Points]]=50)"</formula>
    </cfRule>
  </conditionalFormatting>
  <conditionalFormatting sqref="F9:G9">
    <cfRule type="expression" dxfId="24" priority="21">
      <formula>"AND([@Cat]=""3M"",[@[Total Upgrade Points]]=50)"</formula>
    </cfRule>
  </conditionalFormatting>
  <conditionalFormatting sqref="F9:G9">
    <cfRule type="expression" dxfId="23" priority="20">
      <formula>"AND([@Cat]=""3M"",[@[Total Upgrade Points]]=50)"</formula>
    </cfRule>
  </conditionalFormatting>
  <conditionalFormatting sqref="F10:G10">
    <cfRule type="expression" dxfId="22" priority="19">
      <formula>"AND([@Cat]=""3M"",[@[Total Upgrade Points]]=50)"</formula>
    </cfRule>
  </conditionalFormatting>
  <conditionalFormatting sqref="F10:G10">
    <cfRule type="expression" dxfId="21" priority="18">
      <formula>"AND([@Cat]=""3M"",[@[Total Upgrade Points]]=50)"</formula>
    </cfRule>
  </conditionalFormatting>
  <conditionalFormatting sqref="F10:G10">
    <cfRule type="expression" dxfId="20" priority="17">
      <formula>"AND([@Cat]=""3M"",[@[Total Upgrade Points]]=50)"</formula>
    </cfRule>
  </conditionalFormatting>
  <conditionalFormatting sqref="F11:G11">
    <cfRule type="expression" dxfId="19" priority="16">
      <formula>"AND([@Cat]=""3M"",[@[Total Upgrade Points]]=50)"</formula>
    </cfRule>
  </conditionalFormatting>
  <conditionalFormatting sqref="F11:G11">
    <cfRule type="expression" dxfId="18" priority="15">
      <formula>"AND([@Cat]=""3M"",[@[Total Upgrade Points]]=50)"</formula>
    </cfRule>
  </conditionalFormatting>
  <conditionalFormatting sqref="F11:G11">
    <cfRule type="expression" dxfId="17" priority="14">
      <formula>"AND([@Cat]=""3M"",[@[Total Upgrade Points]]=50)"</formula>
    </cfRule>
  </conditionalFormatting>
  <conditionalFormatting sqref="F12:G12">
    <cfRule type="expression" dxfId="16" priority="13">
      <formula>"AND([@Cat]=""3M"",[@[Total Upgrade Points]]=50)"</formula>
    </cfRule>
  </conditionalFormatting>
  <conditionalFormatting sqref="F12:G12">
    <cfRule type="expression" dxfId="15" priority="12">
      <formula>"AND([@Cat]=""3M"",[@[Total Upgrade Points]]=50)"</formula>
    </cfRule>
  </conditionalFormatting>
  <conditionalFormatting sqref="F12:G12">
    <cfRule type="expression" dxfId="14" priority="11">
      <formula>"AND([@Cat]=""3M"",[@[Total Upgrade Points]]=50)"</formula>
    </cfRule>
  </conditionalFormatting>
  <conditionalFormatting sqref="F1:G1">
    <cfRule type="expression" dxfId="13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5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75" customWidth="1"/>
    <col min="3" max="3" width="19.7109375" style="109" customWidth="1"/>
    <col min="4" max="4" width="12.7109375" style="109" customWidth="1"/>
    <col min="5" max="5" width="30.7109375" style="110" customWidth="1"/>
    <col min="6" max="6" width="7.85546875" style="76" bestFit="1" customWidth="1"/>
    <col min="7" max="9" width="7.85546875" style="76" customWidth="1"/>
    <col min="10" max="10" width="3.5703125" style="71" customWidth="1"/>
    <col min="11" max="11" width="3.5703125" style="80" customWidth="1"/>
    <col min="12" max="12" width="3.5703125" style="81" customWidth="1"/>
    <col min="13" max="13" width="3.5703125" style="82" customWidth="1"/>
    <col min="14" max="15" width="3.5703125" style="81" customWidth="1"/>
    <col min="16" max="16" width="3.5703125" style="82" customWidth="1"/>
    <col min="17" max="18" width="3.5703125" style="71" customWidth="1"/>
    <col min="19" max="20" width="3.5703125" style="81" customWidth="1"/>
    <col min="21" max="21" width="3.5703125" style="82" customWidth="1"/>
    <col min="22" max="22" width="3.5703125" style="80" customWidth="1"/>
    <col min="23" max="25" width="3.5703125" style="81" customWidth="1"/>
    <col min="26" max="26" width="3.5703125" style="107" customWidth="1"/>
    <col min="28" max="16384" width="8.85546875" style="71"/>
  </cols>
  <sheetData>
    <row r="1" spans="1:27" ht="162" customHeight="1" thickBot="1" x14ac:dyDescent="0.3">
      <c r="A1" s="15" t="s">
        <v>3</v>
      </c>
      <c r="B1" s="128" t="s">
        <v>304</v>
      </c>
      <c r="C1" s="16" t="s">
        <v>0</v>
      </c>
      <c r="D1" s="129" t="s">
        <v>1</v>
      </c>
      <c r="E1" s="130" t="s">
        <v>2</v>
      </c>
      <c r="F1" s="18" t="s">
        <v>776</v>
      </c>
      <c r="G1" s="18" t="s">
        <v>777</v>
      </c>
      <c r="H1" s="18" t="s">
        <v>778</v>
      </c>
      <c r="I1" s="18" t="s">
        <v>779</v>
      </c>
      <c r="J1" s="24" t="s">
        <v>278</v>
      </c>
      <c r="K1" s="25" t="s">
        <v>279</v>
      </c>
      <c r="L1" s="26" t="s">
        <v>771</v>
      </c>
      <c r="M1" s="26" t="s">
        <v>773</v>
      </c>
      <c r="N1" s="27" t="s">
        <v>310</v>
      </c>
      <c r="O1" s="26" t="s">
        <v>708</v>
      </c>
      <c r="P1" s="26" t="s">
        <v>707</v>
      </c>
      <c r="Q1" s="26" t="s">
        <v>5</v>
      </c>
      <c r="R1" s="26" t="s">
        <v>530</v>
      </c>
      <c r="S1" s="26" t="s">
        <v>717</v>
      </c>
      <c r="T1" s="26" t="s">
        <v>309</v>
      </c>
      <c r="U1" s="26" t="s">
        <v>529</v>
      </c>
      <c r="V1" s="26" t="s">
        <v>744</v>
      </c>
      <c r="W1" s="26" t="s">
        <v>774</v>
      </c>
      <c r="X1" s="26" t="s">
        <v>775</v>
      </c>
      <c r="Y1" s="26" t="s">
        <v>6</v>
      </c>
      <c r="Z1" s="28" t="s">
        <v>772</v>
      </c>
      <c r="AA1" s="71"/>
    </row>
    <row r="2" spans="1:27" ht="15.75" thickBot="1" x14ac:dyDescent="0.3">
      <c r="A2" s="30"/>
      <c r="B2" s="112" t="s">
        <v>305</v>
      </c>
      <c r="C2" s="31" t="s">
        <v>497</v>
      </c>
      <c r="D2" s="31" t="s">
        <v>258</v>
      </c>
      <c r="E2" s="111" t="s">
        <v>10</v>
      </c>
      <c r="F2" s="32">
        <f t="shared" ref="F2:F45" si="0">SUM(G2,H2,I2)</f>
        <v>0</v>
      </c>
      <c r="G2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" s="32">
        <f>SUM(racers4[[#This Row],[RMCC - Hill Climb (A)]]+racers4[[#This Row],[Tour de Bowness - Hill Climb (A)]]+racers4[[#This Row],[CABC ITT Provincial Championships (A)]])</f>
        <v>0</v>
      </c>
      <c r="I2" s="32">
        <f>SUM(racers4[[#This Row],[RMCC - Omnium (A)]]+racers4[[#This Row],[Tour de Bowness - Omnium (A)]])</f>
        <v>0</v>
      </c>
      <c r="J2" s="39"/>
      <c r="K2" s="40"/>
      <c r="L2" s="41"/>
      <c r="M2" s="42"/>
      <c r="N2" s="41"/>
      <c r="O2" s="41"/>
      <c r="P2" s="42"/>
      <c r="Q2" s="39"/>
      <c r="R2" s="39"/>
      <c r="S2" s="40"/>
      <c r="T2" s="41"/>
      <c r="U2" s="42"/>
      <c r="V2" s="40"/>
      <c r="W2" s="39"/>
      <c r="X2" s="41"/>
      <c r="Y2" s="41"/>
      <c r="Z2" s="39"/>
      <c r="AA2" s="71"/>
    </row>
    <row r="3" spans="1:27" ht="15.75" thickBot="1" x14ac:dyDescent="0.3">
      <c r="A3" s="30"/>
      <c r="B3" s="100" t="s">
        <v>305</v>
      </c>
      <c r="C3" s="31" t="s">
        <v>90</v>
      </c>
      <c r="D3" s="31" t="s">
        <v>91</v>
      </c>
      <c r="E3" s="111" t="s">
        <v>287</v>
      </c>
      <c r="F3" s="36">
        <f t="shared" si="0"/>
        <v>0</v>
      </c>
      <c r="G3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" s="36">
        <f>SUM(racers4[[#This Row],[RMCC - Hill Climb (A)]]+racers4[[#This Row],[Tour de Bowness - Hill Climb (A)]]+racers4[[#This Row],[CABC ITT Provincial Championships (A)]])</f>
        <v>0</v>
      </c>
      <c r="I3" s="36">
        <f>SUM(racers4[[#This Row],[RMCC - Omnium (A)]]+racers4[[#This Row],[Tour de Bowness - Omnium (A)]])</f>
        <v>0</v>
      </c>
      <c r="J3" s="39"/>
      <c r="K3" s="40"/>
      <c r="L3" s="41"/>
      <c r="M3" s="42"/>
      <c r="N3" s="41"/>
      <c r="O3" s="41"/>
      <c r="P3" s="42"/>
      <c r="Q3" s="39"/>
      <c r="R3" s="39"/>
      <c r="S3" s="40"/>
      <c r="T3" s="41"/>
      <c r="U3" s="42"/>
      <c r="V3" s="40"/>
      <c r="W3" s="39"/>
      <c r="X3" s="41"/>
      <c r="Y3" s="41"/>
      <c r="Z3" s="39"/>
      <c r="AA3" s="71"/>
    </row>
    <row r="4" spans="1:27" ht="15.75" thickBot="1" x14ac:dyDescent="0.3">
      <c r="A4" s="30"/>
      <c r="B4" s="96" t="s">
        <v>306</v>
      </c>
      <c r="C4" s="127" t="s">
        <v>165</v>
      </c>
      <c r="D4" s="127" t="s">
        <v>100</v>
      </c>
      <c r="E4" s="131" t="s">
        <v>287</v>
      </c>
      <c r="F4" s="36">
        <f t="shared" si="0"/>
        <v>0</v>
      </c>
      <c r="G4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" s="36">
        <f>SUM(racers4[[#This Row],[RMCC - Hill Climb (A)]]+racers4[[#This Row],[Tour de Bowness - Hill Climb (A)]]+racers4[[#This Row],[CABC ITT Provincial Championships (A)]])</f>
        <v>0</v>
      </c>
      <c r="I4" s="36">
        <f>SUM(racers4[[#This Row],[RMCC - Omnium (A)]]+racers4[[#This Row],[Tour de Bowness - Omnium (A)]])</f>
        <v>0</v>
      </c>
      <c r="J4" s="39"/>
      <c r="K4" s="40"/>
      <c r="L4" s="41"/>
      <c r="M4" s="42"/>
      <c r="N4" s="41"/>
      <c r="O4" s="41"/>
      <c r="P4" s="42"/>
      <c r="Q4" s="39"/>
      <c r="R4" s="39"/>
      <c r="S4" s="40"/>
      <c r="T4" s="41"/>
      <c r="U4" s="42"/>
      <c r="V4" s="40"/>
      <c r="W4" s="39"/>
      <c r="X4" s="41"/>
      <c r="Y4" s="41"/>
      <c r="Z4" s="39"/>
      <c r="AA4" s="71"/>
    </row>
    <row r="5" spans="1:27" ht="15.75" thickBot="1" x14ac:dyDescent="0.3">
      <c r="A5" s="30"/>
      <c r="B5" s="112" t="s">
        <v>305</v>
      </c>
      <c r="C5" s="31" t="s">
        <v>204</v>
      </c>
      <c r="D5" s="31" t="s">
        <v>512</v>
      </c>
      <c r="E5" s="111" t="s">
        <v>49</v>
      </c>
      <c r="F5" s="32">
        <f t="shared" si="0"/>
        <v>0</v>
      </c>
      <c r="G5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5" s="32">
        <f>SUM(racers4[[#This Row],[RMCC - Hill Climb (A)]]+racers4[[#This Row],[Tour de Bowness - Hill Climb (A)]]+racers4[[#This Row],[CABC ITT Provincial Championships (A)]])</f>
        <v>0</v>
      </c>
      <c r="I5" s="32">
        <f>SUM(racers4[[#This Row],[RMCC - Omnium (A)]]+racers4[[#This Row],[Tour de Bowness - Omnium (A)]])</f>
        <v>0</v>
      </c>
      <c r="J5" s="39"/>
      <c r="K5" s="40"/>
      <c r="L5" s="41"/>
      <c r="M5" s="42"/>
      <c r="N5" s="41"/>
      <c r="O5" s="41"/>
      <c r="P5" s="42"/>
      <c r="Q5" s="39"/>
      <c r="R5" s="39"/>
      <c r="S5" s="40"/>
      <c r="T5" s="41"/>
      <c r="U5" s="42"/>
      <c r="V5" s="40"/>
      <c r="W5" s="39"/>
      <c r="X5" s="41"/>
      <c r="Y5" s="41"/>
      <c r="Z5" s="39"/>
      <c r="AA5" s="71"/>
    </row>
    <row r="6" spans="1:27" ht="15.75" thickBot="1" x14ac:dyDescent="0.3">
      <c r="A6" s="30"/>
      <c r="B6" s="96" t="s">
        <v>305</v>
      </c>
      <c r="C6" s="127" t="s">
        <v>81</v>
      </c>
      <c r="D6" s="127" t="s">
        <v>193</v>
      </c>
      <c r="E6" s="131" t="s">
        <v>41</v>
      </c>
      <c r="F6" s="36">
        <f t="shared" si="0"/>
        <v>0</v>
      </c>
      <c r="G6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6" s="36">
        <f>SUM(racers4[[#This Row],[RMCC - Hill Climb (A)]]+racers4[[#This Row],[Tour de Bowness - Hill Climb (A)]]+racers4[[#This Row],[CABC ITT Provincial Championships (A)]])</f>
        <v>0</v>
      </c>
      <c r="I6" s="36">
        <f>SUM(racers4[[#This Row],[RMCC - Omnium (A)]]+racers4[[#This Row],[Tour de Bowness - Omnium (A)]])</f>
        <v>0</v>
      </c>
      <c r="J6" s="39"/>
      <c r="K6" s="40"/>
      <c r="L6" s="41"/>
      <c r="M6" s="42"/>
      <c r="N6" s="41"/>
      <c r="O6" s="41"/>
      <c r="P6" s="42"/>
      <c r="Q6" s="39"/>
      <c r="R6" s="39"/>
      <c r="S6" s="40"/>
      <c r="T6" s="41"/>
      <c r="U6" s="42"/>
      <c r="V6" s="40"/>
      <c r="W6" s="39"/>
      <c r="X6" s="41"/>
      <c r="Y6" s="41"/>
      <c r="Z6" s="39"/>
      <c r="AA6" s="71"/>
    </row>
    <row r="7" spans="1:27" ht="15.75" thickBot="1" x14ac:dyDescent="0.3">
      <c r="A7" s="30"/>
      <c r="B7" s="100" t="s">
        <v>305</v>
      </c>
      <c r="C7" s="31" t="s">
        <v>247</v>
      </c>
      <c r="D7" s="31" t="s">
        <v>96</v>
      </c>
      <c r="E7" s="111" t="s">
        <v>16</v>
      </c>
      <c r="F7" s="36">
        <f t="shared" si="0"/>
        <v>0</v>
      </c>
      <c r="G7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7" s="36">
        <f>SUM(racers4[[#This Row],[RMCC - Hill Climb (A)]]+racers4[[#This Row],[Tour de Bowness - Hill Climb (A)]]+racers4[[#This Row],[CABC ITT Provincial Championships (A)]])</f>
        <v>0</v>
      </c>
      <c r="I7" s="36">
        <f>SUM(racers4[[#This Row],[RMCC - Omnium (A)]]+racers4[[#This Row],[Tour de Bowness - Omnium (A)]])</f>
        <v>0</v>
      </c>
      <c r="J7" s="39"/>
      <c r="K7" s="40"/>
      <c r="L7" s="41"/>
      <c r="M7" s="42"/>
      <c r="N7" s="41"/>
      <c r="O7" s="41"/>
      <c r="P7" s="42"/>
      <c r="Q7" s="39"/>
      <c r="R7" s="39"/>
      <c r="S7" s="40"/>
      <c r="T7" s="41"/>
      <c r="U7" s="42"/>
      <c r="V7" s="40"/>
      <c r="W7" s="39"/>
      <c r="X7" s="41"/>
      <c r="Y7" s="41"/>
      <c r="Z7" s="39"/>
      <c r="AA7" s="71"/>
    </row>
    <row r="8" spans="1:27" ht="15.75" thickBot="1" x14ac:dyDescent="0.3">
      <c r="A8" s="30"/>
      <c r="B8" s="96" t="s">
        <v>305</v>
      </c>
      <c r="C8" s="127" t="s">
        <v>693</v>
      </c>
      <c r="D8" s="127" t="s">
        <v>694</v>
      </c>
      <c r="E8" s="131" t="s">
        <v>28</v>
      </c>
      <c r="F8" s="32">
        <f t="shared" si="0"/>
        <v>0</v>
      </c>
      <c r="G8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8" s="32">
        <f>SUM(racers4[[#This Row],[RMCC - Hill Climb (A)]]+racers4[[#This Row],[Tour de Bowness - Hill Climb (A)]]+racers4[[#This Row],[CABC ITT Provincial Championships (A)]])</f>
        <v>0</v>
      </c>
      <c r="I8" s="32">
        <f>SUM(racers4[[#This Row],[RMCC - Omnium (A)]]+racers4[[#This Row],[Tour de Bowness - Omnium (A)]])</f>
        <v>0</v>
      </c>
      <c r="J8" s="39"/>
      <c r="K8" s="40"/>
      <c r="L8" s="41"/>
      <c r="M8" s="42"/>
      <c r="N8" s="41"/>
      <c r="O8" s="41"/>
      <c r="P8" s="42"/>
      <c r="Q8" s="39"/>
      <c r="R8" s="39"/>
      <c r="S8" s="40"/>
      <c r="T8" s="41"/>
      <c r="U8" s="42"/>
      <c r="V8" s="40"/>
      <c r="W8" s="39"/>
      <c r="X8" s="41"/>
      <c r="Y8" s="41"/>
      <c r="Z8" s="39"/>
      <c r="AA8" s="71"/>
    </row>
    <row r="9" spans="1:27" ht="15.75" thickBot="1" x14ac:dyDescent="0.3">
      <c r="A9" s="30"/>
      <c r="B9" s="96" t="s">
        <v>305</v>
      </c>
      <c r="C9" s="127" t="s">
        <v>338</v>
      </c>
      <c r="D9" s="127" t="s">
        <v>337</v>
      </c>
      <c r="E9" s="131" t="s">
        <v>28</v>
      </c>
      <c r="F9" s="32">
        <f t="shared" si="0"/>
        <v>0</v>
      </c>
      <c r="G9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9" s="32">
        <f>SUM(racers4[[#This Row],[RMCC - Hill Climb (A)]]+racers4[[#This Row],[Tour de Bowness - Hill Climb (A)]]+racers4[[#This Row],[CABC ITT Provincial Championships (A)]])</f>
        <v>0</v>
      </c>
      <c r="I9" s="32">
        <f>SUM(racers4[[#This Row],[RMCC - Omnium (A)]]+racers4[[#This Row],[Tour de Bowness - Omnium (A)]])</f>
        <v>0</v>
      </c>
      <c r="J9" s="39"/>
      <c r="K9" s="40"/>
      <c r="L9" s="41"/>
      <c r="M9" s="42"/>
      <c r="N9" s="41"/>
      <c r="O9" s="41"/>
      <c r="P9" s="42"/>
      <c r="Q9" s="39"/>
      <c r="R9" s="39"/>
      <c r="S9" s="40"/>
      <c r="T9" s="41"/>
      <c r="U9" s="42"/>
      <c r="V9" s="40"/>
      <c r="W9" s="39"/>
      <c r="X9" s="41"/>
      <c r="Y9" s="41"/>
      <c r="Z9" s="39"/>
      <c r="AA9" s="71"/>
    </row>
    <row r="10" spans="1:27" ht="15.75" thickBot="1" x14ac:dyDescent="0.3">
      <c r="A10" s="30"/>
      <c r="B10" s="96" t="s">
        <v>305</v>
      </c>
      <c r="C10" s="127" t="s">
        <v>603</v>
      </c>
      <c r="D10" s="127" t="s">
        <v>604</v>
      </c>
      <c r="E10" s="131" t="s">
        <v>287</v>
      </c>
      <c r="F10" s="32">
        <f t="shared" si="0"/>
        <v>0</v>
      </c>
      <c r="G10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0" s="32">
        <f>SUM(racers4[[#This Row],[RMCC - Hill Climb (A)]]+racers4[[#This Row],[Tour de Bowness - Hill Climb (A)]]+racers4[[#This Row],[CABC ITT Provincial Championships (A)]])</f>
        <v>0</v>
      </c>
      <c r="I10" s="32">
        <f>SUM(racers4[[#This Row],[RMCC - Omnium (A)]]+racers4[[#This Row],[Tour de Bowness - Omnium (A)]])</f>
        <v>0</v>
      </c>
      <c r="J10" s="39"/>
      <c r="K10" s="40"/>
      <c r="L10" s="41"/>
      <c r="M10" s="42"/>
      <c r="N10" s="41"/>
      <c r="O10" s="41"/>
      <c r="P10" s="42"/>
      <c r="Q10" s="39"/>
      <c r="R10" s="39"/>
      <c r="S10" s="40"/>
      <c r="T10" s="41"/>
      <c r="U10" s="42"/>
      <c r="V10" s="40"/>
      <c r="W10" s="39"/>
      <c r="X10" s="41"/>
      <c r="Y10" s="41"/>
      <c r="Z10" s="39"/>
      <c r="AA10" s="71"/>
    </row>
    <row r="11" spans="1:27" ht="15.75" thickBot="1" x14ac:dyDescent="0.3">
      <c r="A11" s="30"/>
      <c r="B11" s="112" t="s">
        <v>306</v>
      </c>
      <c r="C11" s="31" t="s">
        <v>441</v>
      </c>
      <c r="D11" s="31" t="s">
        <v>442</v>
      </c>
      <c r="E11" s="111" t="s">
        <v>41</v>
      </c>
      <c r="F11" s="32">
        <f t="shared" si="0"/>
        <v>0</v>
      </c>
      <c r="G11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1" s="32">
        <f>SUM(racers4[[#This Row],[RMCC - Hill Climb (A)]]+racers4[[#This Row],[Tour de Bowness - Hill Climb (A)]]+racers4[[#This Row],[CABC ITT Provincial Championships (A)]])</f>
        <v>0</v>
      </c>
      <c r="I11" s="32">
        <f>SUM(racers4[[#This Row],[RMCC - Omnium (A)]]+racers4[[#This Row],[Tour de Bowness - Omnium (A)]])</f>
        <v>0</v>
      </c>
      <c r="J11" s="39"/>
      <c r="K11" s="40"/>
      <c r="L11" s="41"/>
      <c r="M11" s="42"/>
      <c r="N11" s="41"/>
      <c r="O11" s="41"/>
      <c r="P11" s="42"/>
      <c r="Q11" s="39"/>
      <c r="R11" s="39"/>
      <c r="S11" s="40"/>
      <c r="T11" s="41"/>
      <c r="U11" s="42"/>
      <c r="V11" s="40"/>
      <c r="W11" s="39"/>
      <c r="X11" s="41"/>
      <c r="Y11" s="41"/>
      <c r="Z11" s="39"/>
      <c r="AA11" s="71"/>
    </row>
    <row r="12" spans="1:27" ht="15.75" thickBot="1" x14ac:dyDescent="0.3">
      <c r="A12" s="30"/>
      <c r="B12" s="96" t="s">
        <v>305</v>
      </c>
      <c r="C12" s="127" t="s">
        <v>153</v>
      </c>
      <c r="D12" s="127" t="s">
        <v>154</v>
      </c>
      <c r="E12" s="131" t="s">
        <v>39</v>
      </c>
      <c r="F12" s="36">
        <f t="shared" si="0"/>
        <v>0</v>
      </c>
      <c r="G12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2" s="36">
        <f>SUM(racers4[[#This Row],[RMCC - Hill Climb (A)]]+racers4[[#This Row],[Tour de Bowness - Hill Climb (A)]]+racers4[[#This Row],[CABC ITT Provincial Championships (A)]])</f>
        <v>0</v>
      </c>
      <c r="I12" s="36">
        <f>SUM(racers4[[#This Row],[RMCC - Omnium (A)]]+racers4[[#This Row],[Tour de Bowness - Omnium (A)]])</f>
        <v>0</v>
      </c>
      <c r="J12" s="39"/>
      <c r="K12" s="40"/>
      <c r="L12" s="41"/>
      <c r="M12" s="42"/>
      <c r="N12" s="41"/>
      <c r="O12" s="41"/>
      <c r="P12" s="42"/>
      <c r="Q12" s="39"/>
      <c r="R12" s="39"/>
      <c r="S12" s="40"/>
      <c r="T12" s="41"/>
      <c r="U12" s="42"/>
      <c r="V12" s="40"/>
      <c r="W12" s="39"/>
      <c r="X12" s="41"/>
      <c r="Y12" s="41"/>
      <c r="Z12" s="39"/>
      <c r="AA12" s="71"/>
    </row>
    <row r="13" spans="1:27" ht="15.75" thickBot="1" x14ac:dyDescent="0.3">
      <c r="A13" s="30"/>
      <c r="B13" s="112" t="s">
        <v>305</v>
      </c>
      <c r="C13" s="31" t="s">
        <v>419</v>
      </c>
      <c r="D13" s="31" t="s">
        <v>420</v>
      </c>
      <c r="E13" s="111" t="s">
        <v>49</v>
      </c>
      <c r="F13" s="32">
        <f t="shared" si="0"/>
        <v>0</v>
      </c>
      <c r="G13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3" s="32">
        <f>SUM(racers4[[#This Row],[RMCC - Hill Climb (A)]]+racers4[[#This Row],[Tour de Bowness - Hill Climb (A)]]+racers4[[#This Row],[CABC ITT Provincial Championships (A)]])</f>
        <v>0</v>
      </c>
      <c r="I13" s="32">
        <f>SUM(racers4[[#This Row],[RMCC - Omnium (A)]]+racers4[[#This Row],[Tour de Bowness - Omnium (A)]])</f>
        <v>0</v>
      </c>
      <c r="J13" s="39"/>
      <c r="K13" s="40"/>
      <c r="L13" s="41"/>
      <c r="M13" s="42"/>
      <c r="N13" s="41"/>
      <c r="O13" s="41"/>
      <c r="P13" s="42"/>
      <c r="Q13" s="39"/>
      <c r="R13" s="39"/>
      <c r="S13" s="40"/>
      <c r="T13" s="41"/>
      <c r="U13" s="42"/>
      <c r="V13" s="40"/>
      <c r="W13" s="39"/>
      <c r="X13" s="41"/>
      <c r="Y13" s="41"/>
      <c r="Z13" s="39"/>
      <c r="AA13" s="71"/>
    </row>
    <row r="14" spans="1:27" ht="15.75" thickBot="1" x14ac:dyDescent="0.3">
      <c r="A14" s="30"/>
      <c r="B14" s="112" t="s">
        <v>305</v>
      </c>
      <c r="C14" s="31" t="s">
        <v>99</v>
      </c>
      <c r="D14" s="31" t="s">
        <v>100</v>
      </c>
      <c r="E14" s="111" t="s">
        <v>41</v>
      </c>
      <c r="F14" s="36">
        <f t="shared" si="0"/>
        <v>0</v>
      </c>
      <c r="G14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4" s="36">
        <f>SUM(racers4[[#This Row],[RMCC - Hill Climb (A)]]+racers4[[#This Row],[Tour de Bowness - Hill Climb (A)]]+racers4[[#This Row],[CABC ITT Provincial Championships (A)]])</f>
        <v>0</v>
      </c>
      <c r="I14" s="36">
        <f>SUM(racers4[[#This Row],[RMCC - Omnium (A)]]+racers4[[#This Row],[Tour de Bowness - Omnium (A)]])</f>
        <v>0</v>
      </c>
      <c r="J14" s="39"/>
      <c r="K14" s="40"/>
      <c r="L14" s="41"/>
      <c r="M14" s="42"/>
      <c r="N14" s="41"/>
      <c r="O14" s="41"/>
      <c r="P14" s="42"/>
      <c r="Q14" s="39"/>
      <c r="R14" s="39"/>
      <c r="S14" s="40"/>
      <c r="T14" s="41"/>
      <c r="U14" s="42"/>
      <c r="V14" s="40"/>
      <c r="W14" s="39"/>
      <c r="X14" s="41"/>
      <c r="Y14" s="41"/>
      <c r="Z14" s="39"/>
      <c r="AA14" s="71"/>
    </row>
    <row r="15" spans="1:27" ht="15.75" thickBot="1" x14ac:dyDescent="0.3">
      <c r="A15" s="30"/>
      <c r="B15" s="96" t="s">
        <v>696</v>
      </c>
      <c r="C15" s="127" t="s">
        <v>697</v>
      </c>
      <c r="D15" s="127" t="s">
        <v>698</v>
      </c>
      <c r="E15" s="131" t="s">
        <v>31</v>
      </c>
      <c r="F15" s="32">
        <f t="shared" si="0"/>
        <v>0</v>
      </c>
      <c r="G15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5" s="32">
        <f>SUM(racers4[[#This Row],[RMCC - Hill Climb (A)]]+racers4[[#This Row],[Tour de Bowness - Hill Climb (A)]]+racers4[[#This Row],[CABC ITT Provincial Championships (A)]])</f>
        <v>0</v>
      </c>
      <c r="I15" s="32">
        <f>SUM(racers4[[#This Row],[RMCC - Omnium (A)]]+racers4[[#This Row],[Tour de Bowness - Omnium (A)]])</f>
        <v>0</v>
      </c>
      <c r="J15" s="39"/>
      <c r="K15" s="40"/>
      <c r="L15" s="41"/>
      <c r="M15" s="42"/>
      <c r="N15" s="41"/>
      <c r="O15" s="41"/>
      <c r="P15" s="42"/>
      <c r="Q15" s="39"/>
      <c r="R15" s="39"/>
      <c r="S15" s="40"/>
      <c r="T15" s="41"/>
      <c r="U15" s="42"/>
      <c r="V15" s="40"/>
      <c r="W15" s="39"/>
      <c r="X15" s="41"/>
      <c r="Y15" s="41"/>
      <c r="Z15" s="39"/>
      <c r="AA15" s="71"/>
    </row>
    <row r="16" spans="1:27" ht="15.75" thickBot="1" x14ac:dyDescent="0.3">
      <c r="A16" s="30"/>
      <c r="B16" s="100" t="s">
        <v>305</v>
      </c>
      <c r="C16" s="31" t="s">
        <v>107</v>
      </c>
      <c r="D16" s="31" t="s">
        <v>101</v>
      </c>
      <c r="E16" s="111" t="s">
        <v>49</v>
      </c>
      <c r="F16" s="36">
        <f t="shared" si="0"/>
        <v>0</v>
      </c>
      <c r="G16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6" s="36">
        <f>SUM(racers4[[#This Row],[RMCC - Hill Climb (A)]]+racers4[[#This Row],[Tour de Bowness - Hill Climb (A)]]+racers4[[#This Row],[CABC ITT Provincial Championships (A)]])</f>
        <v>0</v>
      </c>
      <c r="I16" s="36">
        <f>SUM(racers4[[#This Row],[RMCC - Omnium (A)]]+racers4[[#This Row],[Tour de Bowness - Omnium (A)]])</f>
        <v>0</v>
      </c>
      <c r="J16" s="39"/>
      <c r="K16" s="40"/>
      <c r="L16" s="41"/>
      <c r="M16" s="42"/>
      <c r="N16" s="41"/>
      <c r="O16" s="41"/>
      <c r="P16" s="42"/>
      <c r="Q16" s="39"/>
      <c r="R16" s="39"/>
      <c r="S16" s="40"/>
      <c r="T16" s="41"/>
      <c r="U16" s="42"/>
      <c r="V16" s="40"/>
      <c r="W16" s="39"/>
      <c r="X16" s="41"/>
      <c r="Y16" s="41"/>
      <c r="Z16" s="39"/>
      <c r="AA16" s="71"/>
    </row>
    <row r="17" spans="1:27" ht="15.75" thickBot="1" x14ac:dyDescent="0.3">
      <c r="A17" s="30"/>
      <c r="B17" s="112" t="s">
        <v>305</v>
      </c>
      <c r="C17" s="31" t="s">
        <v>392</v>
      </c>
      <c r="D17" s="31" t="s">
        <v>152</v>
      </c>
      <c r="E17" s="111" t="s">
        <v>45</v>
      </c>
      <c r="F17" s="32">
        <f t="shared" si="0"/>
        <v>0</v>
      </c>
      <c r="G17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7" s="32">
        <f>SUM(racers4[[#This Row],[RMCC - Hill Climb (A)]]+racers4[[#This Row],[Tour de Bowness - Hill Climb (A)]]+racers4[[#This Row],[CABC ITT Provincial Championships (A)]])</f>
        <v>0</v>
      </c>
      <c r="I17" s="32">
        <f>SUM(racers4[[#This Row],[RMCC - Omnium (A)]]+racers4[[#This Row],[Tour de Bowness - Omnium (A)]])</f>
        <v>0</v>
      </c>
      <c r="J17" s="39"/>
      <c r="K17" s="40"/>
      <c r="L17" s="41"/>
      <c r="M17" s="42"/>
      <c r="N17" s="41"/>
      <c r="O17" s="41"/>
      <c r="P17" s="42"/>
      <c r="Q17" s="39"/>
      <c r="R17" s="39"/>
      <c r="S17" s="40"/>
      <c r="T17" s="41"/>
      <c r="U17" s="42"/>
      <c r="V17" s="40"/>
      <c r="W17" s="39"/>
      <c r="X17" s="41"/>
      <c r="Y17" s="41"/>
      <c r="Z17" s="39"/>
      <c r="AA17" s="71"/>
    </row>
    <row r="18" spans="1:27" ht="15.75" thickBot="1" x14ac:dyDescent="0.3">
      <c r="A18" s="30"/>
      <c r="B18" s="100" t="s">
        <v>305</v>
      </c>
      <c r="C18" s="31" t="s">
        <v>161</v>
      </c>
      <c r="D18" s="31" t="s">
        <v>162</v>
      </c>
      <c r="E18" s="111" t="s">
        <v>10</v>
      </c>
      <c r="F18" s="36">
        <f t="shared" si="0"/>
        <v>0</v>
      </c>
      <c r="G18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8" s="36">
        <f>SUM(racers4[[#This Row],[RMCC - Hill Climb (A)]]+racers4[[#This Row],[Tour de Bowness - Hill Climb (A)]]+racers4[[#This Row],[CABC ITT Provincial Championships (A)]])</f>
        <v>0</v>
      </c>
      <c r="I18" s="36">
        <f>SUM(racers4[[#This Row],[RMCC - Omnium (A)]]+racers4[[#This Row],[Tour de Bowness - Omnium (A)]])</f>
        <v>0</v>
      </c>
      <c r="J18" s="39"/>
      <c r="K18" s="40"/>
      <c r="L18" s="41"/>
      <c r="M18" s="42"/>
      <c r="N18" s="41"/>
      <c r="O18" s="41"/>
      <c r="P18" s="42"/>
      <c r="Q18" s="39"/>
      <c r="R18" s="39"/>
      <c r="S18" s="40"/>
      <c r="T18" s="41"/>
      <c r="U18" s="42"/>
      <c r="V18" s="40"/>
      <c r="W18" s="39"/>
      <c r="X18" s="41"/>
      <c r="Y18" s="41"/>
      <c r="Z18" s="39"/>
      <c r="AA18" s="71"/>
    </row>
    <row r="19" spans="1:27" ht="15.75" thickBot="1" x14ac:dyDescent="0.3">
      <c r="A19" s="30"/>
      <c r="B19" s="96" t="s">
        <v>305</v>
      </c>
      <c r="C19" s="127" t="s">
        <v>159</v>
      </c>
      <c r="D19" s="127" t="s">
        <v>160</v>
      </c>
      <c r="E19" s="131" t="s">
        <v>10</v>
      </c>
      <c r="F19" s="32">
        <f t="shared" si="0"/>
        <v>0</v>
      </c>
      <c r="G19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19" s="32">
        <f>SUM(racers4[[#This Row],[RMCC - Hill Climb (A)]]+racers4[[#This Row],[Tour de Bowness - Hill Climb (A)]]+racers4[[#This Row],[CABC ITT Provincial Championships (A)]])</f>
        <v>0</v>
      </c>
      <c r="I19" s="32">
        <f>SUM(racers4[[#This Row],[RMCC - Omnium (A)]]+racers4[[#This Row],[Tour de Bowness - Omnium (A)]])</f>
        <v>0</v>
      </c>
      <c r="J19" s="39"/>
      <c r="K19" s="40"/>
      <c r="L19" s="41"/>
      <c r="M19" s="42"/>
      <c r="N19" s="41"/>
      <c r="O19" s="41"/>
      <c r="P19" s="42"/>
      <c r="Q19" s="39"/>
      <c r="R19" s="39"/>
      <c r="S19" s="40"/>
      <c r="T19" s="41"/>
      <c r="U19" s="42"/>
      <c r="V19" s="40"/>
      <c r="W19" s="39"/>
      <c r="X19" s="41"/>
      <c r="Y19" s="41"/>
      <c r="Z19" s="39"/>
      <c r="AA19" s="71"/>
    </row>
    <row r="20" spans="1:27" ht="15.75" thickBot="1" x14ac:dyDescent="0.3">
      <c r="A20" s="30"/>
      <c r="B20" s="96" t="s">
        <v>305</v>
      </c>
      <c r="C20" s="127" t="s">
        <v>762</v>
      </c>
      <c r="D20" s="127" t="s">
        <v>763</v>
      </c>
      <c r="E20" s="131" t="s">
        <v>28</v>
      </c>
      <c r="F20" s="32">
        <f t="shared" si="0"/>
        <v>0</v>
      </c>
      <c r="G20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0" s="32">
        <f>SUM(racers4[[#This Row],[RMCC - Hill Climb (A)]]+racers4[[#This Row],[Tour de Bowness - Hill Climb (A)]]+racers4[[#This Row],[CABC ITT Provincial Championships (A)]])</f>
        <v>0</v>
      </c>
      <c r="I20" s="32">
        <f>SUM(racers4[[#This Row],[RMCC - Omnium (A)]]+racers4[[#This Row],[Tour de Bowness - Omnium (A)]])</f>
        <v>0</v>
      </c>
      <c r="J20" s="39"/>
      <c r="K20" s="40"/>
      <c r="L20" s="41"/>
      <c r="M20" s="42"/>
      <c r="N20" s="41"/>
      <c r="O20" s="41"/>
      <c r="P20" s="42"/>
      <c r="Q20" s="39"/>
      <c r="R20" s="39"/>
      <c r="S20" s="40"/>
      <c r="T20" s="41"/>
      <c r="U20" s="42"/>
      <c r="V20" s="40"/>
      <c r="W20" s="39"/>
      <c r="X20" s="41"/>
      <c r="Y20" s="41"/>
      <c r="Z20" s="39"/>
      <c r="AA20" s="71"/>
    </row>
    <row r="21" spans="1:27" ht="15.75" thickBot="1" x14ac:dyDescent="0.3">
      <c r="A21" s="30"/>
      <c r="B21" s="112" t="s">
        <v>305</v>
      </c>
      <c r="C21" s="31" t="s">
        <v>201</v>
      </c>
      <c r="D21" s="31" t="s">
        <v>197</v>
      </c>
      <c r="E21" s="111" t="s">
        <v>45</v>
      </c>
      <c r="F21" s="32">
        <f t="shared" si="0"/>
        <v>0</v>
      </c>
      <c r="G21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1" s="32">
        <f>SUM(racers4[[#This Row],[RMCC - Hill Climb (A)]]+racers4[[#This Row],[Tour de Bowness - Hill Climb (A)]]+racers4[[#This Row],[CABC ITT Provincial Championships (A)]])</f>
        <v>0</v>
      </c>
      <c r="I21" s="32">
        <f>SUM(racers4[[#This Row],[RMCC - Omnium (A)]]+racers4[[#This Row],[Tour de Bowness - Omnium (A)]])</f>
        <v>0</v>
      </c>
      <c r="J21" s="39"/>
      <c r="K21" s="40"/>
      <c r="L21" s="41"/>
      <c r="M21" s="42"/>
      <c r="N21" s="41"/>
      <c r="O21" s="41"/>
      <c r="P21" s="42"/>
      <c r="Q21" s="39"/>
      <c r="R21" s="39"/>
      <c r="S21" s="40"/>
      <c r="T21" s="41"/>
      <c r="U21" s="42"/>
      <c r="V21" s="40"/>
      <c r="W21" s="39"/>
      <c r="X21" s="41"/>
      <c r="Y21" s="41"/>
      <c r="Z21" s="39"/>
      <c r="AA21" s="71"/>
    </row>
    <row r="22" spans="1:27" ht="15.75" thickBot="1" x14ac:dyDescent="0.3">
      <c r="A22" s="30"/>
      <c r="B22" s="100" t="s">
        <v>306</v>
      </c>
      <c r="C22" s="31" t="s">
        <v>94</v>
      </c>
      <c r="D22" s="31" t="s">
        <v>95</v>
      </c>
      <c r="E22" s="111" t="s">
        <v>259</v>
      </c>
      <c r="F22" s="36">
        <f t="shared" si="0"/>
        <v>0</v>
      </c>
      <c r="G22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2" s="36">
        <f>SUM(racers4[[#This Row],[RMCC - Hill Climb (A)]]+racers4[[#This Row],[Tour de Bowness - Hill Climb (A)]]+racers4[[#This Row],[CABC ITT Provincial Championships (A)]])</f>
        <v>0</v>
      </c>
      <c r="I22" s="36">
        <f>SUM(racers4[[#This Row],[RMCC - Omnium (A)]]+racers4[[#This Row],[Tour de Bowness - Omnium (A)]])</f>
        <v>0</v>
      </c>
      <c r="J22" s="39"/>
      <c r="K22" s="40"/>
      <c r="L22" s="41"/>
      <c r="M22" s="42"/>
      <c r="N22" s="41"/>
      <c r="O22" s="41"/>
      <c r="P22" s="42"/>
      <c r="Q22" s="39"/>
      <c r="R22" s="39"/>
      <c r="S22" s="40"/>
      <c r="T22" s="41"/>
      <c r="U22" s="42"/>
      <c r="V22" s="40"/>
      <c r="W22" s="39"/>
      <c r="X22" s="41"/>
      <c r="Y22" s="41"/>
      <c r="Z22" s="39"/>
      <c r="AA22" s="71"/>
    </row>
    <row r="23" spans="1:27" ht="15.75" thickBot="1" x14ac:dyDescent="0.3">
      <c r="A23" s="30"/>
      <c r="B23" s="96" t="s">
        <v>305</v>
      </c>
      <c r="C23" s="127" t="s">
        <v>163</v>
      </c>
      <c r="D23" s="127" t="s">
        <v>164</v>
      </c>
      <c r="E23" s="131" t="s">
        <v>49</v>
      </c>
      <c r="F23" s="32">
        <f t="shared" si="0"/>
        <v>0</v>
      </c>
      <c r="G23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3" s="32">
        <f>SUM(racers4[[#This Row],[RMCC - Hill Climb (A)]]+racers4[[#This Row],[Tour de Bowness - Hill Climb (A)]]+racers4[[#This Row],[CABC ITT Provincial Championships (A)]])</f>
        <v>0</v>
      </c>
      <c r="I23" s="32">
        <f>SUM(racers4[[#This Row],[RMCC - Omnium (A)]]+racers4[[#This Row],[Tour de Bowness - Omnium (A)]])</f>
        <v>0</v>
      </c>
      <c r="J23" s="39"/>
      <c r="K23" s="40"/>
      <c r="L23" s="41"/>
      <c r="M23" s="42"/>
      <c r="N23" s="41"/>
      <c r="O23" s="41"/>
      <c r="P23" s="42"/>
      <c r="Q23" s="39"/>
      <c r="R23" s="39"/>
      <c r="S23" s="40"/>
      <c r="T23" s="41"/>
      <c r="U23" s="42"/>
      <c r="V23" s="40"/>
      <c r="W23" s="39"/>
      <c r="X23" s="41"/>
      <c r="Y23" s="41"/>
      <c r="Z23" s="39"/>
      <c r="AA23" s="71"/>
    </row>
    <row r="24" spans="1:27" ht="15.75" thickBot="1" x14ac:dyDescent="0.3">
      <c r="A24" s="30"/>
      <c r="B24" s="96" t="s">
        <v>305</v>
      </c>
      <c r="C24" s="127" t="s">
        <v>156</v>
      </c>
      <c r="D24" s="127" t="s">
        <v>157</v>
      </c>
      <c r="E24" s="131" t="s">
        <v>16</v>
      </c>
      <c r="F24" s="36">
        <f t="shared" si="0"/>
        <v>0</v>
      </c>
      <c r="G24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4" s="36">
        <f>SUM(racers4[[#This Row],[RMCC - Hill Climb (A)]]+racers4[[#This Row],[Tour de Bowness - Hill Climb (A)]]+racers4[[#This Row],[CABC ITT Provincial Championships (A)]])</f>
        <v>0</v>
      </c>
      <c r="I24" s="36">
        <f>SUM(racers4[[#This Row],[RMCC - Omnium (A)]]+racers4[[#This Row],[Tour de Bowness - Omnium (A)]])</f>
        <v>0</v>
      </c>
      <c r="J24" s="39"/>
      <c r="K24" s="40"/>
      <c r="L24" s="41"/>
      <c r="M24" s="42"/>
      <c r="N24" s="41"/>
      <c r="O24" s="41"/>
      <c r="P24" s="42"/>
      <c r="Q24" s="39"/>
      <c r="R24" s="39"/>
      <c r="S24" s="40"/>
      <c r="T24" s="41"/>
      <c r="U24" s="42"/>
      <c r="V24" s="40"/>
      <c r="W24" s="39"/>
      <c r="X24" s="41"/>
      <c r="Y24" s="41"/>
      <c r="Z24" s="39"/>
      <c r="AA24" s="71"/>
    </row>
    <row r="25" spans="1:27" ht="15.75" thickBot="1" x14ac:dyDescent="0.3">
      <c r="A25" s="30"/>
      <c r="B25" s="112" t="s">
        <v>305</v>
      </c>
      <c r="C25" s="31" t="s">
        <v>393</v>
      </c>
      <c r="D25" s="31" t="s">
        <v>394</v>
      </c>
      <c r="E25" s="111" t="s">
        <v>75</v>
      </c>
      <c r="F25" s="32">
        <f t="shared" si="0"/>
        <v>0</v>
      </c>
      <c r="G25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5" s="32">
        <f>SUM(racers4[[#This Row],[RMCC - Hill Climb (A)]]+racers4[[#This Row],[Tour de Bowness - Hill Climb (A)]]+racers4[[#This Row],[CABC ITT Provincial Championships (A)]])</f>
        <v>0</v>
      </c>
      <c r="I25" s="32">
        <f>SUM(racers4[[#This Row],[RMCC - Omnium (A)]]+racers4[[#This Row],[Tour de Bowness - Omnium (A)]])</f>
        <v>0</v>
      </c>
      <c r="J25" s="39"/>
      <c r="K25" s="40"/>
      <c r="L25" s="41"/>
      <c r="M25" s="42"/>
      <c r="N25" s="41"/>
      <c r="O25" s="41"/>
      <c r="P25" s="42"/>
      <c r="Q25" s="39"/>
      <c r="R25" s="39"/>
      <c r="S25" s="40"/>
      <c r="T25" s="41"/>
      <c r="U25" s="42"/>
      <c r="V25" s="40"/>
      <c r="W25" s="39"/>
      <c r="X25" s="41"/>
      <c r="Y25" s="41"/>
      <c r="Z25" s="39"/>
      <c r="AA25" s="71"/>
    </row>
    <row r="26" spans="1:27" ht="15.75" thickBot="1" x14ac:dyDescent="0.3">
      <c r="A26" s="30"/>
      <c r="B26" s="96" t="s">
        <v>305</v>
      </c>
      <c r="C26" s="127" t="s">
        <v>238</v>
      </c>
      <c r="D26" s="127" t="s">
        <v>527</v>
      </c>
      <c r="E26" s="131" t="s">
        <v>16</v>
      </c>
      <c r="F26" s="32">
        <f t="shared" si="0"/>
        <v>0</v>
      </c>
      <c r="G26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6" s="32">
        <f>SUM(racers4[[#This Row],[RMCC - Hill Climb (A)]]+racers4[[#This Row],[Tour de Bowness - Hill Climb (A)]]+racers4[[#This Row],[CABC ITT Provincial Championships (A)]])</f>
        <v>0</v>
      </c>
      <c r="I26" s="32">
        <f>SUM(racers4[[#This Row],[RMCC - Omnium (A)]]+racers4[[#This Row],[Tour de Bowness - Omnium (A)]])</f>
        <v>0</v>
      </c>
      <c r="J26" s="39"/>
      <c r="K26" s="40"/>
      <c r="L26" s="41"/>
      <c r="M26" s="42"/>
      <c r="N26" s="41"/>
      <c r="O26" s="41"/>
      <c r="P26" s="42"/>
      <c r="Q26" s="39"/>
      <c r="R26" s="39"/>
      <c r="S26" s="40"/>
      <c r="T26" s="41"/>
      <c r="U26" s="42"/>
      <c r="V26" s="40"/>
      <c r="W26" s="39"/>
      <c r="X26" s="41"/>
      <c r="Y26" s="41"/>
      <c r="Z26" s="39"/>
      <c r="AA26" s="71"/>
    </row>
    <row r="27" spans="1:27" ht="15.75" thickBot="1" x14ac:dyDescent="0.3">
      <c r="A27" s="30"/>
      <c r="B27" s="96" t="s">
        <v>305</v>
      </c>
      <c r="C27" s="127" t="s">
        <v>641</v>
      </c>
      <c r="D27" s="127" t="s">
        <v>709</v>
      </c>
      <c r="E27" s="131" t="s">
        <v>45</v>
      </c>
      <c r="F27" s="32">
        <f t="shared" si="0"/>
        <v>0</v>
      </c>
      <c r="G27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7" s="32">
        <f>SUM(racers4[[#This Row],[RMCC - Hill Climb (A)]]+racers4[[#This Row],[Tour de Bowness - Hill Climb (A)]]+racers4[[#This Row],[CABC ITT Provincial Championships (A)]])</f>
        <v>0</v>
      </c>
      <c r="I27" s="32">
        <f>SUM(racers4[[#This Row],[RMCC - Omnium (A)]]+racers4[[#This Row],[Tour de Bowness - Omnium (A)]])</f>
        <v>0</v>
      </c>
      <c r="J27" s="39"/>
      <c r="K27" s="40"/>
      <c r="L27" s="41"/>
      <c r="M27" s="42"/>
      <c r="N27" s="41"/>
      <c r="O27" s="41"/>
      <c r="P27" s="42"/>
      <c r="Q27" s="39"/>
      <c r="R27" s="39"/>
      <c r="S27" s="40"/>
      <c r="T27" s="41"/>
      <c r="U27" s="42"/>
      <c r="V27" s="40"/>
      <c r="W27" s="39"/>
      <c r="X27" s="41"/>
      <c r="Y27" s="41"/>
      <c r="Z27" s="39"/>
      <c r="AA27" s="71"/>
    </row>
    <row r="28" spans="1:27" ht="15.75" thickBot="1" x14ac:dyDescent="0.3">
      <c r="A28" s="30"/>
      <c r="B28" s="96" t="s">
        <v>305</v>
      </c>
      <c r="C28" s="127" t="s">
        <v>182</v>
      </c>
      <c r="D28" s="127" t="s">
        <v>406</v>
      </c>
      <c r="E28" s="131" t="s">
        <v>10</v>
      </c>
      <c r="F28" s="32">
        <f t="shared" si="0"/>
        <v>0</v>
      </c>
      <c r="G28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8" s="32">
        <f>SUM(racers4[[#This Row],[RMCC - Hill Climb (A)]]+racers4[[#This Row],[Tour de Bowness - Hill Climb (A)]]+racers4[[#This Row],[CABC ITT Provincial Championships (A)]])</f>
        <v>0</v>
      </c>
      <c r="I28" s="32">
        <f>SUM(racers4[[#This Row],[RMCC - Omnium (A)]]+racers4[[#This Row],[Tour de Bowness - Omnium (A)]])</f>
        <v>0</v>
      </c>
      <c r="J28" s="39"/>
      <c r="K28" s="40"/>
      <c r="L28" s="41"/>
      <c r="M28" s="42"/>
      <c r="N28" s="41"/>
      <c r="O28" s="41"/>
      <c r="P28" s="42"/>
      <c r="Q28" s="39"/>
      <c r="R28" s="39"/>
      <c r="S28" s="40"/>
      <c r="T28" s="41"/>
      <c r="U28" s="42"/>
      <c r="V28" s="40"/>
      <c r="W28" s="39"/>
      <c r="X28" s="41"/>
      <c r="Y28" s="41"/>
      <c r="Z28" s="39"/>
      <c r="AA28" s="71"/>
    </row>
    <row r="29" spans="1:27" ht="15.75" thickBot="1" x14ac:dyDescent="0.3">
      <c r="A29" s="30"/>
      <c r="B29" s="112" t="s">
        <v>305</v>
      </c>
      <c r="C29" s="31" t="s">
        <v>438</v>
      </c>
      <c r="D29" s="31" t="s">
        <v>15</v>
      </c>
      <c r="E29" s="111" t="s">
        <v>285</v>
      </c>
      <c r="F29" s="32">
        <f t="shared" si="0"/>
        <v>0</v>
      </c>
      <c r="G29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29" s="32">
        <f>SUM(racers4[[#This Row],[RMCC - Hill Climb (A)]]+racers4[[#This Row],[Tour de Bowness - Hill Climb (A)]]+racers4[[#This Row],[CABC ITT Provincial Championships (A)]])</f>
        <v>0</v>
      </c>
      <c r="I29" s="32">
        <f>SUM(racers4[[#This Row],[RMCC - Omnium (A)]]+racers4[[#This Row],[Tour de Bowness - Omnium (A)]])</f>
        <v>0</v>
      </c>
      <c r="J29" s="39"/>
      <c r="K29" s="40"/>
      <c r="L29" s="41"/>
      <c r="M29" s="42"/>
      <c r="N29" s="41"/>
      <c r="O29" s="41"/>
      <c r="P29" s="42"/>
      <c r="Q29" s="39"/>
      <c r="R29" s="39"/>
      <c r="S29" s="40"/>
      <c r="T29" s="41"/>
      <c r="U29" s="42"/>
      <c r="V29" s="40"/>
      <c r="W29" s="39"/>
      <c r="X29" s="41"/>
      <c r="Y29" s="41"/>
      <c r="Z29" s="39"/>
      <c r="AA29" s="71"/>
    </row>
    <row r="30" spans="1:27" ht="15.75" thickBot="1" x14ac:dyDescent="0.3">
      <c r="A30" s="30"/>
      <c r="B30" s="100" t="s">
        <v>305</v>
      </c>
      <c r="C30" s="31" t="s">
        <v>92</v>
      </c>
      <c r="D30" s="31" t="s">
        <v>93</v>
      </c>
      <c r="E30" s="111" t="s">
        <v>54</v>
      </c>
      <c r="F30" s="36">
        <f t="shared" si="0"/>
        <v>0</v>
      </c>
      <c r="G30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0" s="36">
        <f>SUM(racers4[[#This Row],[RMCC - Hill Climb (A)]]+racers4[[#This Row],[Tour de Bowness - Hill Climb (A)]]+racers4[[#This Row],[CABC ITT Provincial Championships (A)]])</f>
        <v>0</v>
      </c>
      <c r="I30" s="36">
        <f>SUM(racers4[[#This Row],[RMCC - Omnium (A)]]+racers4[[#This Row],[Tour de Bowness - Omnium (A)]])</f>
        <v>0</v>
      </c>
      <c r="J30" s="39"/>
      <c r="K30" s="40"/>
      <c r="L30" s="41"/>
      <c r="M30" s="42"/>
      <c r="N30" s="41"/>
      <c r="O30" s="41"/>
      <c r="P30" s="42"/>
      <c r="Q30" s="39"/>
      <c r="R30" s="39"/>
      <c r="S30" s="40"/>
      <c r="T30" s="41"/>
      <c r="U30" s="42"/>
      <c r="V30" s="40"/>
      <c r="W30" s="39"/>
      <c r="X30" s="41"/>
      <c r="Y30" s="41"/>
      <c r="Z30" s="39"/>
      <c r="AA30" s="71"/>
    </row>
    <row r="31" spans="1:27" ht="15.75" thickBot="1" x14ac:dyDescent="0.3">
      <c r="A31" s="30"/>
      <c r="B31" s="100" t="s">
        <v>306</v>
      </c>
      <c r="C31" s="31" t="s">
        <v>83</v>
      </c>
      <c r="D31" s="31" t="s">
        <v>84</v>
      </c>
      <c r="E31" s="111" t="s">
        <v>16</v>
      </c>
      <c r="F31" s="36">
        <f t="shared" si="0"/>
        <v>0</v>
      </c>
      <c r="G31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1" s="36">
        <f>SUM(racers4[[#This Row],[RMCC - Hill Climb (A)]]+racers4[[#This Row],[Tour de Bowness - Hill Climb (A)]]+racers4[[#This Row],[CABC ITT Provincial Championships (A)]])</f>
        <v>0</v>
      </c>
      <c r="I31" s="36">
        <f>SUM(racers4[[#This Row],[RMCC - Omnium (A)]]+racers4[[#This Row],[Tour de Bowness - Omnium (A)]])</f>
        <v>0</v>
      </c>
      <c r="J31" s="39"/>
      <c r="K31" s="40"/>
      <c r="L31" s="41"/>
      <c r="M31" s="42"/>
      <c r="N31" s="41"/>
      <c r="O31" s="41"/>
      <c r="P31" s="42"/>
      <c r="Q31" s="39"/>
      <c r="R31" s="39"/>
      <c r="S31" s="40"/>
      <c r="T31" s="41"/>
      <c r="U31" s="42"/>
      <c r="V31" s="40"/>
      <c r="W31" s="39"/>
      <c r="X31" s="41"/>
      <c r="Y31" s="41"/>
      <c r="Z31" s="39"/>
      <c r="AA31" s="71"/>
    </row>
    <row r="32" spans="1:27" ht="15.75" thickBot="1" x14ac:dyDescent="0.3">
      <c r="A32" s="30"/>
      <c r="B32" s="100" t="s">
        <v>306</v>
      </c>
      <c r="C32" s="31" t="s">
        <v>248</v>
      </c>
      <c r="D32" s="31" t="s">
        <v>191</v>
      </c>
      <c r="E32" s="111" t="s">
        <v>49</v>
      </c>
      <c r="F32" s="36">
        <f t="shared" si="0"/>
        <v>0</v>
      </c>
      <c r="G32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2" s="36">
        <f>SUM(racers4[[#This Row],[RMCC - Hill Climb (A)]]+racers4[[#This Row],[Tour de Bowness - Hill Climb (A)]]+racers4[[#This Row],[CABC ITT Provincial Championships (A)]])</f>
        <v>0</v>
      </c>
      <c r="I32" s="36">
        <f>SUM(racers4[[#This Row],[RMCC - Omnium (A)]]+racers4[[#This Row],[Tour de Bowness - Omnium (A)]])</f>
        <v>0</v>
      </c>
      <c r="J32" s="39"/>
      <c r="K32" s="40"/>
      <c r="L32" s="41"/>
      <c r="M32" s="42"/>
      <c r="N32" s="41"/>
      <c r="O32" s="41"/>
      <c r="P32" s="42"/>
      <c r="Q32" s="39"/>
      <c r="R32" s="39"/>
      <c r="S32" s="40"/>
      <c r="T32" s="41"/>
      <c r="U32" s="42"/>
      <c r="V32" s="40"/>
      <c r="W32" s="39"/>
      <c r="X32" s="41"/>
      <c r="Y32" s="41"/>
      <c r="Z32" s="39"/>
      <c r="AA32" s="71"/>
    </row>
    <row r="33" spans="1:27" ht="15.75" thickBot="1" x14ac:dyDescent="0.3">
      <c r="A33" s="30"/>
      <c r="B33" s="96" t="s">
        <v>305</v>
      </c>
      <c r="C33" s="127" t="s">
        <v>234</v>
      </c>
      <c r="D33" s="127" t="s">
        <v>152</v>
      </c>
      <c r="E33" s="131" t="s">
        <v>28</v>
      </c>
      <c r="F33" s="36">
        <f t="shared" si="0"/>
        <v>0</v>
      </c>
      <c r="G33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3" s="36">
        <f>SUM(racers4[[#This Row],[RMCC - Hill Climb (A)]]+racers4[[#This Row],[Tour de Bowness - Hill Climb (A)]]+racers4[[#This Row],[CABC ITT Provincial Championships (A)]])</f>
        <v>0</v>
      </c>
      <c r="I33" s="36">
        <f>SUM(racers4[[#This Row],[RMCC - Omnium (A)]]+racers4[[#This Row],[Tour de Bowness - Omnium (A)]])</f>
        <v>0</v>
      </c>
      <c r="J33" s="39"/>
      <c r="K33" s="40"/>
      <c r="L33" s="41"/>
      <c r="M33" s="42"/>
      <c r="N33" s="41"/>
      <c r="O33" s="41"/>
      <c r="P33" s="42"/>
      <c r="Q33" s="39"/>
      <c r="R33" s="39"/>
      <c r="S33" s="40"/>
      <c r="T33" s="41"/>
      <c r="U33" s="42"/>
      <c r="V33" s="40"/>
      <c r="W33" s="39"/>
      <c r="X33" s="41"/>
      <c r="Y33" s="41"/>
      <c r="Z33" s="39"/>
      <c r="AA33" s="71"/>
    </row>
    <row r="34" spans="1:27" ht="15.75" thickBot="1" x14ac:dyDescent="0.3">
      <c r="A34" s="30"/>
      <c r="B34" s="96" t="s">
        <v>306</v>
      </c>
      <c r="C34" s="127" t="s">
        <v>8</v>
      </c>
      <c r="D34" s="127" t="s">
        <v>9</v>
      </c>
      <c r="E34" s="131" t="s">
        <v>45</v>
      </c>
      <c r="F34" s="36">
        <f t="shared" si="0"/>
        <v>0</v>
      </c>
      <c r="G34" s="36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4" s="36">
        <f>SUM(racers4[[#This Row],[RMCC - Hill Climb (A)]]+racers4[[#This Row],[Tour de Bowness - Hill Climb (A)]]+racers4[[#This Row],[CABC ITT Provincial Championships (A)]])</f>
        <v>0</v>
      </c>
      <c r="I34" s="36">
        <f>SUM(racers4[[#This Row],[RMCC - Omnium (A)]]+racers4[[#This Row],[Tour de Bowness - Omnium (A)]])</f>
        <v>0</v>
      </c>
      <c r="J34" s="39"/>
      <c r="K34" s="40"/>
      <c r="L34" s="41"/>
      <c r="M34" s="42"/>
      <c r="N34" s="41"/>
      <c r="O34" s="41"/>
      <c r="P34" s="42"/>
      <c r="Q34" s="39"/>
      <c r="R34" s="39"/>
      <c r="S34" s="40"/>
      <c r="T34" s="41"/>
      <c r="U34" s="42"/>
      <c r="V34" s="40"/>
      <c r="W34" s="39"/>
      <c r="X34" s="41"/>
      <c r="Y34" s="41"/>
      <c r="Z34" s="39"/>
      <c r="AA34" s="71"/>
    </row>
    <row r="35" spans="1:27" ht="15.75" thickBot="1" x14ac:dyDescent="0.3">
      <c r="A35" s="30"/>
      <c r="B35" s="112" t="s">
        <v>305</v>
      </c>
      <c r="C35" s="31" t="s">
        <v>495</v>
      </c>
      <c r="D35" s="31" t="s">
        <v>496</v>
      </c>
      <c r="E35" s="111" t="s">
        <v>45</v>
      </c>
      <c r="F35" s="32">
        <f t="shared" si="0"/>
        <v>0</v>
      </c>
      <c r="G35" s="32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5" s="32">
        <f>SUM(racers4[[#This Row],[RMCC - Hill Climb (A)]]+racers4[[#This Row],[Tour de Bowness - Hill Climb (A)]]+racers4[[#This Row],[CABC ITT Provincial Championships (A)]])</f>
        <v>0</v>
      </c>
      <c r="I35" s="32">
        <f>SUM(racers4[[#This Row],[RMCC - Omnium (A)]]+racers4[[#This Row],[Tour de Bowness - Omnium (A)]])</f>
        <v>0</v>
      </c>
      <c r="J35" s="39"/>
      <c r="K35" s="40"/>
      <c r="L35" s="41"/>
      <c r="M35" s="42"/>
      <c r="N35" s="41"/>
      <c r="O35" s="41"/>
      <c r="P35" s="42"/>
      <c r="Q35" s="39"/>
      <c r="R35" s="39"/>
      <c r="S35" s="40"/>
      <c r="T35" s="41"/>
      <c r="U35" s="42"/>
      <c r="V35" s="40"/>
      <c r="W35" s="39"/>
      <c r="X35" s="41"/>
      <c r="Y35" s="41"/>
      <c r="Z35" s="39"/>
      <c r="AA35" s="71"/>
    </row>
    <row r="36" spans="1:27" ht="15.75" thickBot="1" x14ac:dyDescent="0.3">
      <c r="A36" s="48"/>
      <c r="B36" s="132" t="s">
        <v>306</v>
      </c>
      <c r="C36" s="49" t="s">
        <v>97</v>
      </c>
      <c r="D36" s="49" t="s">
        <v>98</v>
      </c>
      <c r="E36" s="123" t="s">
        <v>14</v>
      </c>
      <c r="F36" s="55">
        <f t="shared" si="0"/>
        <v>0</v>
      </c>
      <c r="G36" s="5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6" s="55">
        <f>SUM(racers4[[#This Row],[RMCC - Hill Climb (A)]]+racers4[[#This Row],[Tour de Bowness - Hill Climb (A)]]+racers4[[#This Row],[CABC ITT Provincial Championships (A)]])</f>
        <v>0</v>
      </c>
      <c r="I36" s="55">
        <f>SUM(racers4[[#This Row],[RMCC - Omnium (A)]]+racers4[[#This Row],[Tour de Bowness - Omnium (A)]])</f>
        <v>0</v>
      </c>
      <c r="J36" s="56"/>
      <c r="K36" s="57"/>
      <c r="L36" s="58"/>
      <c r="M36" s="59"/>
      <c r="N36" s="58"/>
      <c r="O36" s="58"/>
      <c r="P36" s="59"/>
      <c r="Q36" s="56"/>
      <c r="R36" s="56"/>
      <c r="S36" s="57"/>
      <c r="T36" s="58"/>
      <c r="U36" s="59"/>
      <c r="V36" s="57"/>
      <c r="W36" s="56"/>
      <c r="X36" s="58"/>
      <c r="Y36" s="58"/>
      <c r="Z36" s="56"/>
      <c r="AA36" s="71"/>
    </row>
    <row r="37" spans="1:27" ht="15.75" thickBot="1" x14ac:dyDescent="0.3">
      <c r="A37" s="48"/>
      <c r="B37" s="125" t="s">
        <v>305</v>
      </c>
      <c r="C37" s="49" t="s">
        <v>87</v>
      </c>
      <c r="D37" s="49" t="s">
        <v>88</v>
      </c>
      <c r="E37" s="123" t="s">
        <v>45</v>
      </c>
      <c r="F37" s="55">
        <f t="shared" si="0"/>
        <v>0</v>
      </c>
      <c r="G37" s="5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7" s="55">
        <f>SUM(racers4[[#This Row],[RMCC - Hill Climb (A)]]+racers4[[#This Row],[Tour de Bowness - Hill Climb (A)]]+racers4[[#This Row],[CABC ITT Provincial Championships (A)]])</f>
        <v>0</v>
      </c>
      <c r="I37" s="55">
        <f>SUM(racers4[[#This Row],[RMCC - Omnium (A)]]+racers4[[#This Row],[Tour de Bowness - Omnium (A)]])</f>
        <v>0</v>
      </c>
      <c r="J37" s="56"/>
      <c r="K37" s="57"/>
      <c r="L37" s="58"/>
      <c r="M37" s="59"/>
      <c r="N37" s="58"/>
      <c r="O37" s="58"/>
      <c r="P37" s="59"/>
      <c r="Q37" s="56"/>
      <c r="R37" s="56"/>
      <c r="S37" s="57"/>
      <c r="T37" s="58"/>
      <c r="U37" s="59"/>
      <c r="V37" s="57"/>
      <c r="W37" s="56"/>
      <c r="X37" s="58"/>
      <c r="Y37" s="58"/>
      <c r="Z37" s="56"/>
      <c r="AA37" s="71"/>
    </row>
    <row r="38" spans="1:27" ht="15.75" thickBot="1" x14ac:dyDescent="0.3">
      <c r="A38" s="48"/>
      <c r="B38" s="125" t="s">
        <v>306</v>
      </c>
      <c r="C38" s="49" t="s">
        <v>85</v>
      </c>
      <c r="D38" s="49" t="s">
        <v>86</v>
      </c>
      <c r="E38" s="123" t="s">
        <v>287</v>
      </c>
      <c r="F38" s="55">
        <f t="shared" si="0"/>
        <v>0</v>
      </c>
      <c r="G38" s="5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8" s="55">
        <f>SUM(racers4[[#This Row],[RMCC - Hill Climb (A)]]+racers4[[#This Row],[Tour de Bowness - Hill Climb (A)]]+racers4[[#This Row],[CABC ITT Provincial Championships (A)]])</f>
        <v>0</v>
      </c>
      <c r="I38" s="55">
        <f>SUM(racers4[[#This Row],[RMCC - Omnium (A)]]+racers4[[#This Row],[Tour de Bowness - Omnium (A)]])</f>
        <v>0</v>
      </c>
      <c r="J38" s="56"/>
      <c r="K38" s="57"/>
      <c r="L38" s="58"/>
      <c r="M38" s="59"/>
      <c r="N38" s="58"/>
      <c r="O38" s="58"/>
      <c r="P38" s="59"/>
      <c r="Q38" s="56"/>
      <c r="R38" s="56"/>
      <c r="S38" s="57"/>
      <c r="T38" s="58"/>
      <c r="U38" s="59"/>
      <c r="V38" s="57"/>
      <c r="W38" s="56"/>
      <c r="X38" s="58"/>
      <c r="Y38" s="58"/>
      <c r="Z38" s="56"/>
      <c r="AA38" s="71"/>
    </row>
    <row r="39" spans="1:27" ht="15.75" thickBot="1" x14ac:dyDescent="0.3">
      <c r="A39" s="48"/>
      <c r="B39" s="132" t="s">
        <v>305</v>
      </c>
      <c r="C39" s="49" t="s">
        <v>166</v>
      </c>
      <c r="D39" s="49" t="s">
        <v>443</v>
      </c>
      <c r="E39" s="123" t="s">
        <v>39</v>
      </c>
      <c r="F39" s="50">
        <f t="shared" si="0"/>
        <v>0</v>
      </c>
      <c r="G39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39" s="50">
        <f>SUM(racers4[[#This Row],[RMCC - Hill Climb (A)]]+racers4[[#This Row],[Tour de Bowness - Hill Climb (A)]]+racers4[[#This Row],[CABC ITT Provincial Championships (A)]])</f>
        <v>0</v>
      </c>
      <c r="I39" s="50">
        <f>SUM(racers4[[#This Row],[RMCC - Omnium (A)]]+racers4[[#This Row],[Tour de Bowness - Omnium (A)]])</f>
        <v>0</v>
      </c>
      <c r="J39" s="56"/>
      <c r="K39" s="57"/>
      <c r="L39" s="58"/>
      <c r="M39" s="59"/>
      <c r="N39" s="58"/>
      <c r="O39" s="58"/>
      <c r="P39" s="59"/>
      <c r="Q39" s="56"/>
      <c r="R39" s="56"/>
      <c r="S39" s="57"/>
      <c r="T39" s="58"/>
      <c r="U39" s="59"/>
      <c r="V39" s="57"/>
      <c r="W39" s="56"/>
      <c r="X39" s="58"/>
      <c r="Y39" s="58"/>
      <c r="Z39" s="56"/>
      <c r="AA39" s="71"/>
    </row>
    <row r="40" spans="1:27" ht="15.75" thickBot="1" x14ac:dyDescent="0.3">
      <c r="A40" s="48"/>
      <c r="B40" s="132" t="s">
        <v>305</v>
      </c>
      <c r="C40" s="49" t="s">
        <v>275</v>
      </c>
      <c r="D40" s="49" t="s">
        <v>276</v>
      </c>
      <c r="E40" s="123" t="s">
        <v>14</v>
      </c>
      <c r="F40" s="50">
        <f t="shared" si="0"/>
        <v>0</v>
      </c>
      <c r="G40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0" s="50">
        <f>SUM(racers4[[#This Row],[RMCC - Hill Climb (A)]]+racers4[[#This Row],[Tour de Bowness - Hill Climb (A)]]+racers4[[#This Row],[CABC ITT Provincial Championships (A)]])</f>
        <v>0</v>
      </c>
      <c r="I40" s="50">
        <f>SUM(racers4[[#This Row],[RMCC - Omnium (A)]]+racers4[[#This Row],[Tour de Bowness - Omnium (A)]])</f>
        <v>0</v>
      </c>
      <c r="J40" s="56"/>
      <c r="K40" s="57"/>
      <c r="L40" s="58"/>
      <c r="M40" s="59"/>
      <c r="N40" s="58"/>
      <c r="O40" s="58"/>
      <c r="P40" s="59"/>
      <c r="Q40" s="56"/>
      <c r="R40" s="56"/>
      <c r="S40" s="57"/>
      <c r="T40" s="58"/>
      <c r="U40" s="59"/>
      <c r="V40" s="57"/>
      <c r="W40" s="56"/>
      <c r="X40" s="58"/>
      <c r="Y40" s="58"/>
      <c r="Z40" s="56"/>
      <c r="AA40" s="71"/>
    </row>
    <row r="41" spans="1:27" ht="15.75" thickBot="1" x14ac:dyDescent="0.3">
      <c r="A41" s="48"/>
      <c r="B41" s="132" t="s">
        <v>305</v>
      </c>
      <c r="C41" s="49" t="s">
        <v>166</v>
      </c>
      <c r="D41" s="49" t="s">
        <v>443</v>
      </c>
      <c r="E41" s="123" t="s">
        <v>39</v>
      </c>
      <c r="F41" s="50">
        <f t="shared" si="0"/>
        <v>0</v>
      </c>
      <c r="G41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1" s="50">
        <f>SUM(racers4[[#This Row],[RMCC - Hill Climb (A)]]+racers4[[#This Row],[Tour de Bowness - Hill Climb (A)]]+racers4[[#This Row],[CABC ITT Provincial Championships (A)]])</f>
        <v>0</v>
      </c>
      <c r="I41" s="50">
        <f>SUM(racers4[[#This Row],[RMCC - Omnium (A)]]+racers4[[#This Row],[Tour de Bowness - Omnium (A)]])</f>
        <v>0</v>
      </c>
      <c r="J41" s="56"/>
      <c r="K41" s="57"/>
      <c r="L41" s="58"/>
      <c r="M41" s="59"/>
      <c r="N41" s="58"/>
      <c r="O41" s="58"/>
      <c r="P41" s="59"/>
      <c r="Q41" s="56"/>
      <c r="R41" s="56"/>
      <c r="S41" s="57"/>
      <c r="T41" s="58"/>
      <c r="U41" s="59"/>
      <c r="V41" s="57"/>
      <c r="W41" s="56"/>
      <c r="X41" s="58"/>
      <c r="Y41" s="58"/>
      <c r="Z41" s="56"/>
      <c r="AA41" s="71"/>
    </row>
    <row r="42" spans="1:27" ht="15.75" thickBot="1" x14ac:dyDescent="0.3">
      <c r="A42" s="48"/>
      <c r="B42" s="132" t="s">
        <v>305</v>
      </c>
      <c r="C42" s="49" t="s">
        <v>743</v>
      </c>
      <c r="D42" s="49" t="s">
        <v>526</v>
      </c>
      <c r="E42" s="123" t="s">
        <v>49</v>
      </c>
      <c r="F42" s="50">
        <f t="shared" si="0"/>
        <v>0</v>
      </c>
      <c r="G42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2" s="50">
        <f>SUM(racers4[[#This Row],[RMCC - Hill Climb (A)]]+racers4[[#This Row],[Tour de Bowness - Hill Climb (A)]]+racers4[[#This Row],[CABC ITT Provincial Championships (A)]])</f>
        <v>0</v>
      </c>
      <c r="I42" s="50">
        <f>SUM(racers4[[#This Row],[RMCC - Omnium (A)]]+racers4[[#This Row],[Tour de Bowness - Omnium (A)]])</f>
        <v>0</v>
      </c>
      <c r="J42" s="56"/>
      <c r="K42" s="57"/>
      <c r="L42" s="58"/>
      <c r="M42" s="59"/>
      <c r="N42" s="58"/>
      <c r="O42" s="58"/>
      <c r="P42" s="59"/>
      <c r="Q42" s="56"/>
      <c r="R42" s="56"/>
      <c r="S42" s="57"/>
      <c r="T42" s="58"/>
      <c r="U42" s="59"/>
      <c r="V42" s="57"/>
      <c r="W42" s="56"/>
      <c r="X42" s="58"/>
      <c r="Y42" s="58"/>
      <c r="Z42" s="56"/>
      <c r="AA42" s="71"/>
    </row>
    <row r="43" spans="1:27" ht="15.75" thickBot="1" x14ac:dyDescent="0.3">
      <c r="A43" s="48"/>
      <c r="B43" s="125" t="s">
        <v>305</v>
      </c>
      <c r="C43" s="49" t="s">
        <v>102</v>
      </c>
      <c r="D43" s="49" t="s">
        <v>103</v>
      </c>
      <c r="E43" s="123" t="s">
        <v>259</v>
      </c>
      <c r="F43" s="55">
        <f t="shared" si="0"/>
        <v>0</v>
      </c>
      <c r="G43" s="55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3" s="55">
        <f>SUM(racers4[[#This Row],[RMCC - Hill Climb (A)]]+racers4[[#This Row],[Tour de Bowness - Hill Climb (A)]]+racers4[[#This Row],[CABC ITT Provincial Championships (A)]])</f>
        <v>0</v>
      </c>
      <c r="I43" s="55">
        <f>SUM(racers4[[#This Row],[RMCC - Omnium (A)]]+racers4[[#This Row],[Tour de Bowness - Omnium (A)]])</f>
        <v>0</v>
      </c>
      <c r="J43" s="56"/>
      <c r="K43" s="57"/>
      <c r="L43" s="58"/>
      <c r="M43" s="59"/>
      <c r="N43" s="58"/>
      <c r="O43" s="58"/>
      <c r="P43" s="59"/>
      <c r="Q43" s="56"/>
      <c r="R43" s="56"/>
      <c r="S43" s="57"/>
      <c r="T43" s="58"/>
      <c r="U43" s="59"/>
      <c r="V43" s="57"/>
      <c r="W43" s="56"/>
      <c r="X43" s="58"/>
      <c r="Y43" s="58"/>
      <c r="Z43" s="56"/>
      <c r="AA43" s="71"/>
    </row>
    <row r="44" spans="1:27" ht="15.75" thickBot="1" x14ac:dyDescent="0.3">
      <c r="A44" s="48"/>
      <c r="B44" s="119" t="s">
        <v>305</v>
      </c>
      <c r="C44" s="134" t="s">
        <v>671</v>
      </c>
      <c r="D44" s="134" t="s">
        <v>670</v>
      </c>
      <c r="E44" s="136" t="s">
        <v>181</v>
      </c>
      <c r="F44" s="50">
        <f t="shared" si="0"/>
        <v>0</v>
      </c>
      <c r="G44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4" s="50">
        <f>SUM(racers4[[#This Row],[RMCC - Hill Climb (A)]]+racers4[[#This Row],[Tour de Bowness - Hill Climb (A)]]+racers4[[#This Row],[CABC ITT Provincial Championships (A)]])</f>
        <v>0</v>
      </c>
      <c r="I44" s="50">
        <f>SUM(racers4[[#This Row],[RMCC - Omnium (A)]]+racers4[[#This Row],[Tour de Bowness - Omnium (A)]])</f>
        <v>0</v>
      </c>
      <c r="J44" s="56"/>
      <c r="K44" s="57"/>
      <c r="L44" s="58"/>
      <c r="M44" s="59"/>
      <c r="N44" s="58"/>
      <c r="O44" s="58"/>
      <c r="P44" s="59"/>
      <c r="Q44" s="56"/>
      <c r="R44" s="56"/>
      <c r="S44" s="57"/>
      <c r="T44" s="58"/>
      <c r="U44" s="59"/>
      <c r="V44" s="57"/>
      <c r="W44" s="56"/>
      <c r="X44" s="58"/>
      <c r="Y44" s="58"/>
      <c r="Z44" s="56"/>
    </row>
    <row r="45" spans="1:27" x14ac:dyDescent="0.25">
      <c r="A45" s="48"/>
      <c r="B45" s="119" t="s">
        <v>305</v>
      </c>
      <c r="C45" s="134" t="s">
        <v>388</v>
      </c>
      <c r="D45" s="134" t="s">
        <v>389</v>
      </c>
      <c r="E45" s="136" t="s">
        <v>10</v>
      </c>
      <c r="F45" s="50">
        <f t="shared" si="0"/>
        <v>0</v>
      </c>
      <c r="G45" s="50">
        <f>SUM(racers4[[#This Row],[Hay City Road Race (B)]]+racers4[[#This Row],[Stieda Stage Race - Road Race (B)]]+racers4[[#This Row],[Stieda Stage Race - Criterium (B)]]+racers4[[#This Row],[Velocity Spring Race Crit (B)]]+racers4[[#This Row],[RMCC - Road Race (A)]]+racers4[[#This Row],[RMCC - Criterium (A)]]+racers4[[#This Row],[Pigeon Lake Road Race (B)]]+racers4[[#This Row],[Canada Day Crit (B)]]+racers4[[#This Row],[Stampede Road Race (A)]]+racers4[[#This Row],[Peloton Criterium (A)]]+racers4[[#This Row],[Tour de Bowness - Road Race (A)]]+racers4[[#This Row],[Tour de Bowness - Criterium (A)]])</f>
        <v>0</v>
      </c>
      <c r="H45" s="50">
        <f>SUM(racers4[[#This Row],[RMCC - Hill Climb (A)]]+racers4[[#This Row],[Tour de Bowness - Hill Climb (A)]]+racers4[[#This Row],[CABC ITT Provincial Championships (A)]])</f>
        <v>0</v>
      </c>
      <c r="I45" s="50">
        <f>SUM(racers4[[#This Row],[RMCC - Omnium (A)]]+racers4[[#This Row],[Tour de Bowness - Omnium (A)]])</f>
        <v>0</v>
      </c>
      <c r="J45" s="56"/>
      <c r="K45" s="57"/>
      <c r="L45" s="58"/>
      <c r="M45" s="59"/>
      <c r="N45" s="58"/>
      <c r="O45" s="58"/>
      <c r="P45" s="59"/>
      <c r="Q45" s="56"/>
      <c r="R45" s="56"/>
      <c r="S45" s="57"/>
      <c r="T45" s="58"/>
      <c r="U45" s="59"/>
      <c r="V45" s="57"/>
      <c r="W45" s="56"/>
      <c r="X45" s="58"/>
      <c r="Y45" s="58"/>
      <c r="Z45" s="56"/>
    </row>
  </sheetData>
  <phoneticPr fontId="22" type="noConversion"/>
  <hyperlinks>
    <hyperlink ref="B31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41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75" customWidth="1"/>
    <col min="3" max="3" width="19.7109375" style="71" customWidth="1"/>
    <col min="4" max="4" width="12.7109375" style="71" customWidth="1"/>
    <col min="5" max="5" width="30.7109375" style="116" customWidth="1"/>
    <col min="6" max="6" width="7.7109375" style="76" customWidth="1"/>
    <col min="7" max="8" width="7.7109375" style="105" customWidth="1"/>
    <col min="9" max="10" width="7.7109375" style="77" customWidth="1"/>
    <col min="11" max="11" width="7.7109375" style="142" customWidth="1"/>
    <col min="12" max="14" width="7.7109375" style="77" customWidth="1"/>
    <col min="15" max="15" width="7.7109375" style="141" customWidth="1"/>
    <col min="16" max="16" width="7.7109375" style="78" customWidth="1"/>
    <col min="17" max="17" width="7.7109375" style="79" customWidth="1"/>
    <col min="18" max="18" width="3.5703125" style="71" customWidth="1"/>
    <col min="19" max="19" width="3.5703125" style="80" customWidth="1"/>
    <col min="20" max="20" width="3.5703125" style="81" customWidth="1"/>
    <col min="21" max="21" width="3.5703125" style="82" customWidth="1"/>
    <col min="22" max="23" width="3.5703125" style="81" customWidth="1"/>
    <col min="24" max="24" width="3.5703125" style="82" customWidth="1"/>
    <col min="25" max="25" width="3.5703125" style="71" customWidth="1"/>
    <col min="26" max="27" width="3.5703125" style="81" customWidth="1"/>
    <col min="28" max="28" width="3.5703125" style="82" customWidth="1"/>
    <col min="29" max="29" width="3.5703125" style="80" customWidth="1"/>
    <col min="30" max="32" width="3.5703125" style="81" customWidth="1"/>
    <col min="33" max="33" width="3.5703125" style="107" customWidth="1"/>
    <col min="34" max="34" width="3.5703125" style="81" customWidth="1"/>
    <col min="36" max="16384" width="8.85546875" style="71"/>
  </cols>
  <sheetData>
    <row r="1" spans="1:35" s="147" customFormat="1" ht="162" customHeight="1" thickBot="1" x14ac:dyDescent="0.3">
      <c r="A1" s="143" t="s">
        <v>3</v>
      </c>
      <c r="B1" s="144" t="s">
        <v>304</v>
      </c>
      <c r="C1" s="129" t="s">
        <v>0</v>
      </c>
      <c r="D1" s="129" t="s">
        <v>1</v>
      </c>
      <c r="E1" s="145" t="s">
        <v>2</v>
      </c>
      <c r="F1" s="69" t="s">
        <v>776</v>
      </c>
      <c r="G1" s="69" t="s">
        <v>4</v>
      </c>
      <c r="H1" s="69" t="s">
        <v>311</v>
      </c>
      <c r="I1" s="24" t="s">
        <v>531</v>
      </c>
      <c r="J1" s="24" t="s">
        <v>822</v>
      </c>
      <c r="K1" s="24" t="s">
        <v>770</v>
      </c>
      <c r="L1" s="24" t="s">
        <v>532</v>
      </c>
      <c r="M1" s="146" t="s">
        <v>821</v>
      </c>
      <c r="N1" s="146" t="s">
        <v>823</v>
      </c>
      <c r="O1" s="23" t="s">
        <v>777</v>
      </c>
      <c r="P1" s="24" t="s">
        <v>778</v>
      </c>
      <c r="Q1" s="24" t="s">
        <v>779</v>
      </c>
      <c r="R1" s="24" t="s">
        <v>278</v>
      </c>
      <c r="S1" s="26" t="s">
        <v>279</v>
      </c>
      <c r="T1" s="26" t="s">
        <v>771</v>
      </c>
      <c r="U1" s="26" t="s">
        <v>773</v>
      </c>
      <c r="V1" s="26" t="s">
        <v>310</v>
      </c>
      <c r="W1" s="26" t="s">
        <v>708</v>
      </c>
      <c r="X1" s="26" t="s">
        <v>707</v>
      </c>
      <c r="Y1" s="26" t="s">
        <v>5</v>
      </c>
      <c r="Z1" s="26" t="s">
        <v>530</v>
      </c>
      <c r="AA1" s="26" t="s">
        <v>717</v>
      </c>
      <c r="AB1" s="26" t="s">
        <v>309</v>
      </c>
      <c r="AC1" s="26" t="s">
        <v>529</v>
      </c>
      <c r="AD1" s="26" t="s">
        <v>744</v>
      </c>
      <c r="AE1" s="26" t="s">
        <v>774</v>
      </c>
      <c r="AF1" s="26" t="s">
        <v>775</v>
      </c>
      <c r="AG1" s="28" t="s">
        <v>6</v>
      </c>
      <c r="AH1" s="26" t="s">
        <v>772</v>
      </c>
    </row>
    <row r="2" spans="1:35" ht="15.75" thickBot="1" x14ac:dyDescent="0.3">
      <c r="A2" s="96"/>
      <c r="B2" s="96" t="s">
        <v>307</v>
      </c>
      <c r="C2" s="31" t="s">
        <v>792</v>
      </c>
      <c r="D2" s="31" t="s">
        <v>157</v>
      </c>
      <c r="E2" s="111" t="s">
        <v>287</v>
      </c>
      <c r="F2" s="36">
        <f t="shared" ref="F2:F33" si="0">SUM(O2,P2,Q2)</f>
        <v>40</v>
      </c>
      <c r="G2" s="33">
        <f t="shared" ref="G2:G33" si="1">SUM(H2,I2,J2,K2,M2,O2)</f>
        <v>40</v>
      </c>
      <c r="H2" s="33">
        <f t="shared" ref="H2:H33" si="2">+IF(SUM(L2,N2,P2)&gt;20,20,SUM(L2,N2,P2))</f>
        <v>0</v>
      </c>
      <c r="I2" s="35"/>
      <c r="J2" s="35"/>
      <c r="K2" s="124">
        <v>0</v>
      </c>
      <c r="L2" s="37">
        <v>0</v>
      </c>
      <c r="M2" s="36"/>
      <c r="N2" s="36"/>
      <c r="O2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40</v>
      </c>
      <c r="P2" s="37">
        <f>SUM(racers43[[#This Row],[RMCC - Hill Climb (A)]]+racers43[[#This Row],[Tour de Bowness - Hill Climb (A)]]+racers43[[#This Row],[CABC ITT Provincial Championships (A)]])</f>
        <v>0</v>
      </c>
      <c r="Q2" s="38">
        <f>SUM(racers43[[#This Row],[RMCC - Omnium (A)]]+racers43[[#This Row],[Tour de Bowness - Omnium (A)]])</f>
        <v>0</v>
      </c>
      <c r="R2" s="98">
        <v>20</v>
      </c>
      <c r="S2" s="98">
        <v>20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71"/>
    </row>
    <row r="3" spans="1:35" ht="15.75" thickBot="1" x14ac:dyDescent="0.3">
      <c r="A3" s="96"/>
      <c r="B3" s="96" t="s">
        <v>308</v>
      </c>
      <c r="C3" s="31" t="s">
        <v>794</v>
      </c>
      <c r="D3" s="31" t="s">
        <v>152</v>
      </c>
      <c r="E3" s="111" t="s">
        <v>287</v>
      </c>
      <c r="F3" s="36">
        <f t="shared" si="0"/>
        <v>27</v>
      </c>
      <c r="G3" s="33">
        <f t="shared" si="1"/>
        <v>27</v>
      </c>
      <c r="H3" s="33">
        <f t="shared" si="2"/>
        <v>0</v>
      </c>
      <c r="I3" s="35"/>
      <c r="J3" s="35"/>
      <c r="K3" s="124">
        <v>0</v>
      </c>
      <c r="L3" s="37">
        <v>0</v>
      </c>
      <c r="M3" s="36"/>
      <c r="N3" s="36"/>
      <c r="O3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27</v>
      </c>
      <c r="P3" s="37">
        <f>SUM(racers43[[#This Row],[RMCC - Hill Climb (A)]]+racers43[[#This Row],[Tour de Bowness - Hill Climb (A)]]+racers43[[#This Row],[CABC ITT Provincial Championships (A)]])</f>
        <v>0</v>
      </c>
      <c r="Q3" s="38">
        <f>SUM(racers43[[#This Row],[RMCC - Omnium (A)]]+racers43[[#This Row],[Tour de Bowness - Omnium (A)]])</f>
        <v>0</v>
      </c>
      <c r="R3" s="98">
        <v>12</v>
      </c>
      <c r="S3" s="98">
        <v>15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71"/>
    </row>
    <row r="4" spans="1:35" ht="15.75" thickBot="1" x14ac:dyDescent="0.3">
      <c r="A4" s="96"/>
      <c r="B4" s="96" t="s">
        <v>308</v>
      </c>
      <c r="C4" s="39" t="s">
        <v>658</v>
      </c>
      <c r="D4" s="39" t="s">
        <v>793</v>
      </c>
      <c r="E4" s="113" t="s">
        <v>259</v>
      </c>
      <c r="F4" s="32">
        <f t="shared" si="0"/>
        <v>23</v>
      </c>
      <c r="G4" s="44">
        <f t="shared" si="1"/>
        <v>23</v>
      </c>
      <c r="H4" s="33">
        <f t="shared" si="2"/>
        <v>0</v>
      </c>
      <c r="I4" s="35"/>
      <c r="J4" s="35"/>
      <c r="K4" s="124">
        <v>0</v>
      </c>
      <c r="L4" s="37">
        <v>0</v>
      </c>
      <c r="M4" s="36"/>
      <c r="N4" s="36"/>
      <c r="O4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23</v>
      </c>
      <c r="P4" s="37">
        <f>SUM(racers43[[#This Row],[RMCC - Hill Climb (A)]]+racers43[[#This Row],[Tour de Bowness - Hill Climb (A)]]+racers43[[#This Row],[CABC ITT Provincial Championships (A)]])</f>
        <v>0</v>
      </c>
      <c r="Q4" s="38">
        <f>SUM(racers43[[#This Row],[RMCC - Omnium (A)]]+racers43[[#This Row],[Tour de Bowness - Omnium (A)]])</f>
        <v>0</v>
      </c>
      <c r="R4" s="98">
        <v>15</v>
      </c>
      <c r="S4" s="98">
        <v>8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71"/>
    </row>
    <row r="5" spans="1:35" s="104" customFormat="1" ht="15.75" thickBot="1" x14ac:dyDescent="0.3">
      <c r="A5" s="96"/>
      <c r="B5" s="96" t="s">
        <v>308</v>
      </c>
      <c r="C5" s="39" t="s">
        <v>795</v>
      </c>
      <c r="D5" s="39" t="s">
        <v>796</v>
      </c>
      <c r="E5" s="113" t="s">
        <v>287</v>
      </c>
      <c r="F5" s="32">
        <f t="shared" si="0"/>
        <v>22</v>
      </c>
      <c r="G5" s="44">
        <f t="shared" si="1"/>
        <v>22</v>
      </c>
      <c r="H5" s="33">
        <f t="shared" si="2"/>
        <v>0</v>
      </c>
      <c r="I5" s="35"/>
      <c r="J5" s="35"/>
      <c r="K5" s="124">
        <v>0</v>
      </c>
      <c r="L5" s="37">
        <v>0</v>
      </c>
      <c r="M5" s="36"/>
      <c r="N5" s="36"/>
      <c r="O5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22</v>
      </c>
      <c r="P5" s="37">
        <f>SUM(racers43[[#This Row],[RMCC - Hill Climb (A)]]+racers43[[#This Row],[Tour de Bowness - Hill Climb (A)]]+racers43[[#This Row],[CABC ITT Provincial Championships (A)]])</f>
        <v>0</v>
      </c>
      <c r="Q5" s="38">
        <f>SUM(racers43[[#This Row],[RMCC - Omnium (A)]]+racers43[[#This Row],[Tour de Bowness - Omnium (A)]])</f>
        <v>0</v>
      </c>
      <c r="R5" s="98">
        <v>10</v>
      </c>
      <c r="S5" s="98">
        <v>12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5" ht="15.75" thickBot="1" x14ac:dyDescent="0.3">
      <c r="A6" s="96"/>
      <c r="B6" s="96" t="s">
        <v>307</v>
      </c>
      <c r="C6" s="39" t="s">
        <v>579</v>
      </c>
      <c r="D6" s="39" t="s">
        <v>578</v>
      </c>
      <c r="E6" s="113" t="s">
        <v>287</v>
      </c>
      <c r="F6" s="32">
        <f t="shared" si="0"/>
        <v>14</v>
      </c>
      <c r="G6" s="33">
        <f t="shared" si="1"/>
        <v>65</v>
      </c>
      <c r="H6" s="114">
        <f t="shared" si="2"/>
        <v>10</v>
      </c>
      <c r="I6" s="35"/>
      <c r="J6" s="35"/>
      <c r="K6" s="124">
        <v>41</v>
      </c>
      <c r="L6" s="37">
        <v>10</v>
      </c>
      <c r="M6" s="36"/>
      <c r="N6" s="36"/>
      <c r="O6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14</v>
      </c>
      <c r="P6" s="37">
        <f>SUM(racers43[[#This Row],[RMCC - Hill Climb (A)]]+racers43[[#This Row],[Tour de Bowness - Hill Climb (A)]]+racers43[[#This Row],[CABC ITT Provincial Championships (A)]])</f>
        <v>0</v>
      </c>
      <c r="Q6" s="38">
        <f>SUM(racers43[[#This Row],[RMCC - Omnium (A)]]+racers43[[#This Row],[Tour de Bowness - Omnium (A)]])</f>
        <v>0</v>
      </c>
      <c r="R6" s="98">
        <v>4</v>
      </c>
      <c r="S6" s="98">
        <v>10</v>
      </c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71"/>
    </row>
    <row r="7" spans="1:35" ht="15.75" thickBot="1" x14ac:dyDescent="0.3">
      <c r="A7" s="96"/>
      <c r="B7" s="96" t="s">
        <v>308</v>
      </c>
      <c r="C7" s="31" t="s">
        <v>797</v>
      </c>
      <c r="D7" s="31" t="s">
        <v>798</v>
      </c>
      <c r="E7" s="111" t="s">
        <v>45</v>
      </c>
      <c r="F7" s="36">
        <f t="shared" si="0"/>
        <v>8</v>
      </c>
      <c r="G7" s="33">
        <f t="shared" si="1"/>
        <v>8</v>
      </c>
      <c r="H7" s="33">
        <f t="shared" si="2"/>
        <v>0</v>
      </c>
      <c r="I7" s="35"/>
      <c r="J7" s="35"/>
      <c r="K7" s="124">
        <v>0</v>
      </c>
      <c r="L7" s="37">
        <v>0</v>
      </c>
      <c r="M7" s="36"/>
      <c r="N7" s="36"/>
      <c r="O7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8</v>
      </c>
      <c r="P7" s="37">
        <f>SUM(racers43[[#This Row],[RMCC - Hill Climb (A)]]+racers43[[#This Row],[Tour de Bowness - Hill Climb (A)]]+racers43[[#This Row],[CABC ITT Provincial Championships (A)]])</f>
        <v>0</v>
      </c>
      <c r="Q7" s="38">
        <f>SUM(racers43[[#This Row],[RMCC - Omnium (A)]]+racers43[[#This Row],[Tour de Bowness - Omnium (A)]])</f>
        <v>0</v>
      </c>
      <c r="R7" s="98">
        <v>8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71"/>
    </row>
    <row r="8" spans="1:35" ht="15.75" thickBot="1" x14ac:dyDescent="0.3">
      <c r="A8" s="96"/>
      <c r="B8" s="96" t="s">
        <v>308</v>
      </c>
      <c r="C8" s="39" t="s">
        <v>786</v>
      </c>
      <c r="D8" s="39" t="s">
        <v>799</v>
      </c>
      <c r="E8" s="113" t="s">
        <v>58</v>
      </c>
      <c r="F8" s="32">
        <f t="shared" si="0"/>
        <v>6</v>
      </c>
      <c r="G8" s="44">
        <f t="shared" si="1"/>
        <v>6</v>
      </c>
      <c r="H8" s="33">
        <f t="shared" si="2"/>
        <v>0</v>
      </c>
      <c r="I8" s="35"/>
      <c r="J8" s="35"/>
      <c r="K8" s="124">
        <v>0</v>
      </c>
      <c r="L8" s="37">
        <v>0</v>
      </c>
      <c r="M8" s="36"/>
      <c r="N8" s="36"/>
      <c r="O8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6</v>
      </c>
      <c r="P8" s="37">
        <f>SUM(racers43[[#This Row],[RMCC - Hill Climb (A)]]+racers43[[#This Row],[Tour de Bowness - Hill Climb (A)]]+racers43[[#This Row],[CABC ITT Provincial Championships (A)]])</f>
        <v>0</v>
      </c>
      <c r="Q8" s="38">
        <f>SUM(racers43[[#This Row],[RMCC - Omnium (A)]]+racers43[[#This Row],[Tour de Bowness - Omnium (A)]])</f>
        <v>0</v>
      </c>
      <c r="R8" s="98">
        <v>6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71"/>
    </row>
    <row r="9" spans="1:35" s="104" customFormat="1" ht="15.75" thickBot="1" x14ac:dyDescent="0.3">
      <c r="A9" s="96"/>
      <c r="B9" s="96" t="s">
        <v>307</v>
      </c>
      <c r="C9" s="39" t="s">
        <v>204</v>
      </c>
      <c r="D9" s="39" t="s">
        <v>205</v>
      </c>
      <c r="E9" s="113" t="s">
        <v>45</v>
      </c>
      <c r="F9" s="36">
        <f t="shared" si="0"/>
        <v>6</v>
      </c>
      <c r="G9" s="44">
        <f t="shared" si="1"/>
        <v>38</v>
      </c>
      <c r="H9" s="33">
        <f t="shared" si="2"/>
        <v>12</v>
      </c>
      <c r="I9" s="35"/>
      <c r="J9" s="35">
        <v>10</v>
      </c>
      <c r="K9" s="124">
        <v>10</v>
      </c>
      <c r="L9" s="37">
        <v>12</v>
      </c>
      <c r="M9" s="36"/>
      <c r="N9" s="36"/>
      <c r="O9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6</v>
      </c>
      <c r="P9" s="37">
        <f>SUM(racers43[[#This Row],[RMCC - Hill Climb (A)]]+racers43[[#This Row],[Tour de Bowness - Hill Climb (A)]]+racers43[[#This Row],[CABC ITT Provincial Championships (A)]])</f>
        <v>0</v>
      </c>
      <c r="Q9" s="38">
        <f>SUM(racers43[[#This Row],[RMCC - Omnium (A)]]+racers43[[#This Row],[Tour de Bowness - Omnium (A)]])</f>
        <v>0</v>
      </c>
      <c r="R9" s="98"/>
      <c r="S9" s="98">
        <v>6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5" s="104" customFormat="1" ht="15.75" thickBot="1" x14ac:dyDescent="0.3">
      <c r="A10" s="96"/>
      <c r="B10" s="96" t="s">
        <v>307</v>
      </c>
      <c r="C10" s="39" t="s">
        <v>673</v>
      </c>
      <c r="D10" s="39" t="s">
        <v>152</v>
      </c>
      <c r="E10" s="113" t="s">
        <v>45</v>
      </c>
      <c r="F10" s="32">
        <f t="shared" si="0"/>
        <v>4</v>
      </c>
      <c r="G10" s="33">
        <f t="shared" si="1"/>
        <v>54</v>
      </c>
      <c r="H10" s="114">
        <f t="shared" si="2"/>
        <v>20</v>
      </c>
      <c r="I10" s="35"/>
      <c r="J10" s="35"/>
      <c r="K10" s="124">
        <v>30</v>
      </c>
      <c r="L10" s="37">
        <v>20</v>
      </c>
      <c r="M10" s="36"/>
      <c r="N10" s="36"/>
      <c r="O10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4</v>
      </c>
      <c r="P10" s="37">
        <f>SUM(racers43[[#This Row],[RMCC - Hill Climb (A)]]+racers43[[#This Row],[Tour de Bowness - Hill Climb (A)]]+racers43[[#This Row],[CABC ITT Provincial Championships (A)]])</f>
        <v>0</v>
      </c>
      <c r="Q10" s="38">
        <f>SUM(racers43[[#This Row],[RMCC - Omnium (A)]]+racers43[[#This Row],[Tour de Bowness - Omnium (A)]])</f>
        <v>0</v>
      </c>
      <c r="R10" s="98">
        <v>2</v>
      </c>
      <c r="S10" s="98">
        <v>2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5" ht="15.75" thickBot="1" x14ac:dyDescent="0.3">
      <c r="A11" s="96"/>
      <c r="B11" s="96" t="s">
        <v>307</v>
      </c>
      <c r="C11" s="39" t="s">
        <v>175</v>
      </c>
      <c r="D11" s="39" t="s">
        <v>591</v>
      </c>
      <c r="E11" s="113" t="s">
        <v>39</v>
      </c>
      <c r="F11" s="32">
        <f t="shared" si="0"/>
        <v>0</v>
      </c>
      <c r="G11" s="33">
        <f t="shared" si="1"/>
        <v>24</v>
      </c>
      <c r="H11" s="114">
        <f t="shared" si="2"/>
        <v>20</v>
      </c>
      <c r="I11" s="35"/>
      <c r="J11" s="35"/>
      <c r="K11" s="124">
        <v>4</v>
      </c>
      <c r="L11" s="37">
        <v>20</v>
      </c>
      <c r="M11" s="36"/>
      <c r="N11" s="36"/>
      <c r="O11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1" s="37">
        <f>SUM(racers43[[#This Row],[RMCC - Hill Climb (A)]]+racers43[[#This Row],[Tour de Bowness - Hill Climb (A)]]+racers43[[#This Row],[CABC ITT Provincial Championships (A)]])</f>
        <v>0</v>
      </c>
      <c r="Q11" s="38">
        <f>SUM(racers43[[#This Row],[RMCC - Omnium (A)]]+racers43[[#This Row],[Tour de Bowness - Omnium (A)]])</f>
        <v>0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71"/>
    </row>
    <row r="12" spans="1:35" ht="15.75" thickBot="1" x14ac:dyDescent="0.3">
      <c r="A12" s="96"/>
      <c r="B12" s="96" t="s">
        <v>307</v>
      </c>
      <c r="C12" s="39" t="s">
        <v>723</v>
      </c>
      <c r="D12" s="39" t="s">
        <v>724</v>
      </c>
      <c r="E12" s="113" t="s">
        <v>31</v>
      </c>
      <c r="F12" s="32">
        <f t="shared" si="0"/>
        <v>0</v>
      </c>
      <c r="G12" s="33">
        <f t="shared" si="1"/>
        <v>59</v>
      </c>
      <c r="H12" s="114">
        <f t="shared" si="2"/>
        <v>20</v>
      </c>
      <c r="I12" s="35"/>
      <c r="J12" s="35"/>
      <c r="K12" s="124">
        <v>39</v>
      </c>
      <c r="L12" s="37">
        <v>20</v>
      </c>
      <c r="M12" s="36"/>
      <c r="N12" s="36"/>
      <c r="O12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2" s="37">
        <f>SUM(racers43[[#This Row],[RMCC - Hill Climb (A)]]+racers43[[#This Row],[Tour de Bowness - Hill Climb (A)]]+racers43[[#This Row],[CABC ITT Provincial Championships (A)]])</f>
        <v>0</v>
      </c>
      <c r="Q12" s="38">
        <f>SUM(racers43[[#This Row],[RMCC - Omnium (A)]]+racers43[[#This Row],[Tour de Bowness - Omnium (A)]])</f>
        <v>0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71"/>
    </row>
    <row r="13" spans="1:35" ht="15.75" thickBot="1" x14ac:dyDescent="0.3">
      <c r="A13" s="96"/>
      <c r="B13" s="96" t="s">
        <v>307</v>
      </c>
      <c r="C13" s="39" t="s">
        <v>742</v>
      </c>
      <c r="D13" s="39" t="s">
        <v>482</v>
      </c>
      <c r="E13" s="113" t="s">
        <v>13</v>
      </c>
      <c r="F13" s="32">
        <f t="shared" si="0"/>
        <v>0</v>
      </c>
      <c r="G13" s="138">
        <f t="shared" si="1"/>
        <v>45</v>
      </c>
      <c r="H13" s="33">
        <f t="shared" si="2"/>
        <v>20</v>
      </c>
      <c r="I13" s="35"/>
      <c r="J13" s="35"/>
      <c r="K13" s="124">
        <v>25</v>
      </c>
      <c r="L13" s="37">
        <v>20</v>
      </c>
      <c r="M13" s="36"/>
      <c r="N13" s="36"/>
      <c r="O13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3" s="37">
        <f>SUM(racers43[[#This Row],[RMCC - Hill Climb (A)]]+racers43[[#This Row],[Tour de Bowness - Hill Climb (A)]]+racers43[[#This Row],[CABC ITT Provincial Championships (A)]])</f>
        <v>0</v>
      </c>
      <c r="Q13" s="38">
        <f>SUM(racers43[[#This Row],[RMCC - Omnium (A)]]+racers43[[#This Row],[Tour de Bowness - Omnium (A)]])</f>
        <v>0</v>
      </c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71"/>
    </row>
    <row r="14" spans="1:35" ht="15.75" thickBot="1" x14ac:dyDescent="0.3">
      <c r="A14" s="96"/>
      <c r="B14" s="96" t="s">
        <v>307</v>
      </c>
      <c r="C14" s="39" t="s">
        <v>202</v>
      </c>
      <c r="D14" s="39" t="s">
        <v>203</v>
      </c>
      <c r="E14" s="113" t="s">
        <v>45</v>
      </c>
      <c r="F14" s="36">
        <f t="shared" si="0"/>
        <v>0</v>
      </c>
      <c r="G14" s="33">
        <f t="shared" si="1"/>
        <v>38</v>
      </c>
      <c r="H14" s="33">
        <f t="shared" si="2"/>
        <v>20</v>
      </c>
      <c r="I14" s="35">
        <v>10</v>
      </c>
      <c r="J14" s="35"/>
      <c r="K14" s="124">
        <v>8</v>
      </c>
      <c r="L14" s="37">
        <v>20</v>
      </c>
      <c r="M14" s="36"/>
      <c r="N14" s="36"/>
      <c r="O14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4" s="37">
        <f>SUM(racers43[[#This Row],[RMCC - Hill Climb (A)]]+racers43[[#This Row],[Tour de Bowness - Hill Climb (A)]]+racers43[[#This Row],[CABC ITT Provincial Championships (A)]])</f>
        <v>0</v>
      </c>
      <c r="Q14" s="38">
        <f>SUM(racers43[[#This Row],[RMCC - Omnium (A)]]+racers43[[#This Row],[Tour de Bowness - Omnium (A)]])</f>
        <v>0</v>
      </c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71"/>
    </row>
    <row r="15" spans="1:35" ht="15.75" thickBot="1" x14ac:dyDescent="0.3">
      <c r="A15" s="96"/>
      <c r="B15" s="96" t="s">
        <v>307</v>
      </c>
      <c r="C15" s="39" t="s">
        <v>438</v>
      </c>
      <c r="D15" s="39" t="s">
        <v>616</v>
      </c>
      <c r="E15" s="113" t="s">
        <v>287</v>
      </c>
      <c r="F15" s="32">
        <f t="shared" si="0"/>
        <v>0</v>
      </c>
      <c r="G15" s="33">
        <f t="shared" si="1"/>
        <v>48</v>
      </c>
      <c r="H15" s="114">
        <f t="shared" si="2"/>
        <v>20</v>
      </c>
      <c r="I15" s="35"/>
      <c r="J15" s="35"/>
      <c r="K15" s="124">
        <v>28</v>
      </c>
      <c r="L15" s="37">
        <v>20</v>
      </c>
      <c r="M15" s="36"/>
      <c r="N15" s="36"/>
      <c r="O15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5" s="37">
        <f>SUM(racers43[[#This Row],[RMCC - Hill Climb (A)]]+racers43[[#This Row],[Tour de Bowness - Hill Climb (A)]]+racers43[[#This Row],[CABC ITT Provincial Championships (A)]])</f>
        <v>0</v>
      </c>
      <c r="Q15" s="38">
        <f>SUM(racers43[[#This Row],[RMCC - Omnium (A)]]+racers43[[#This Row],[Tour de Bowness - Omnium (A)]])</f>
        <v>0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71"/>
    </row>
    <row r="16" spans="1:35" ht="15.75" thickBot="1" x14ac:dyDescent="0.3">
      <c r="A16" s="96"/>
      <c r="B16" s="96" t="s">
        <v>307</v>
      </c>
      <c r="C16" s="39" t="s">
        <v>672</v>
      </c>
      <c r="D16" s="39" t="s">
        <v>653</v>
      </c>
      <c r="E16" s="113" t="s">
        <v>45</v>
      </c>
      <c r="F16" s="32">
        <f t="shared" si="0"/>
        <v>0</v>
      </c>
      <c r="G16" s="33">
        <f t="shared" si="1"/>
        <v>42</v>
      </c>
      <c r="H16" s="114">
        <f t="shared" si="2"/>
        <v>20</v>
      </c>
      <c r="I16" s="35"/>
      <c r="J16" s="35"/>
      <c r="K16" s="124">
        <v>22</v>
      </c>
      <c r="L16" s="37">
        <v>20</v>
      </c>
      <c r="M16" s="36"/>
      <c r="N16" s="36"/>
      <c r="O16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6" s="37">
        <f>SUM(racers43[[#This Row],[RMCC - Hill Climb (A)]]+racers43[[#This Row],[Tour de Bowness - Hill Climb (A)]]+racers43[[#This Row],[CABC ITT Provincial Championships (A)]])</f>
        <v>0</v>
      </c>
      <c r="Q16" s="38">
        <f>SUM(racers43[[#This Row],[RMCC - Omnium (A)]]+racers43[[#This Row],[Tour de Bowness - Omnium (A)]])</f>
        <v>0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71"/>
    </row>
    <row r="17" spans="1:35" ht="15.75" thickBot="1" x14ac:dyDescent="0.3">
      <c r="A17" s="96"/>
      <c r="B17" s="96" t="s">
        <v>307</v>
      </c>
      <c r="C17" s="39" t="s">
        <v>677</v>
      </c>
      <c r="D17" s="39" t="s">
        <v>678</v>
      </c>
      <c r="E17" s="113" t="s">
        <v>255</v>
      </c>
      <c r="F17" s="32">
        <f t="shared" si="0"/>
        <v>0</v>
      </c>
      <c r="G17" s="33">
        <f t="shared" si="1"/>
        <v>48</v>
      </c>
      <c r="H17" s="114">
        <f t="shared" si="2"/>
        <v>8</v>
      </c>
      <c r="I17" s="35"/>
      <c r="J17" s="35"/>
      <c r="K17" s="124">
        <v>40</v>
      </c>
      <c r="L17" s="37">
        <v>8</v>
      </c>
      <c r="M17" s="36"/>
      <c r="N17" s="36"/>
      <c r="O17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7" s="37">
        <f>SUM(racers43[[#This Row],[RMCC - Hill Climb (A)]]+racers43[[#This Row],[Tour de Bowness - Hill Climb (A)]]+racers43[[#This Row],[CABC ITT Provincial Championships (A)]])</f>
        <v>0</v>
      </c>
      <c r="Q17" s="38">
        <f>SUM(racers43[[#This Row],[RMCC - Omnium (A)]]+racers43[[#This Row],[Tour de Bowness - Omnium (A)]])</f>
        <v>0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71"/>
    </row>
    <row r="18" spans="1:35" ht="15.75" thickBot="1" x14ac:dyDescent="0.3">
      <c r="A18" s="96"/>
      <c r="B18" s="96" t="s">
        <v>307</v>
      </c>
      <c r="C18" s="39" t="s">
        <v>487</v>
      </c>
      <c r="D18" s="39" t="s">
        <v>237</v>
      </c>
      <c r="E18" s="113" t="s">
        <v>287</v>
      </c>
      <c r="F18" s="32">
        <f t="shared" si="0"/>
        <v>0</v>
      </c>
      <c r="G18" s="138">
        <f t="shared" si="1"/>
        <v>35</v>
      </c>
      <c r="H18" s="33">
        <f t="shared" si="2"/>
        <v>0</v>
      </c>
      <c r="I18" s="35"/>
      <c r="J18" s="35"/>
      <c r="K18" s="124">
        <v>35</v>
      </c>
      <c r="L18" s="37">
        <v>0</v>
      </c>
      <c r="M18" s="36"/>
      <c r="N18" s="36"/>
      <c r="O18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8" s="37">
        <f>SUM(racers43[[#This Row],[RMCC - Hill Climb (A)]]+racers43[[#This Row],[Tour de Bowness - Hill Climb (A)]]+racers43[[#This Row],[CABC ITT Provincial Championships (A)]])</f>
        <v>0</v>
      </c>
      <c r="Q18" s="38">
        <f>SUM(racers43[[#This Row],[RMCC - Omnium (A)]]+racers43[[#This Row],[Tour de Bowness - Omnium (A)]])</f>
        <v>0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71"/>
    </row>
    <row r="19" spans="1:35" ht="15.75" thickBot="1" x14ac:dyDescent="0.3">
      <c r="A19" s="96"/>
      <c r="B19" s="96" t="s">
        <v>307</v>
      </c>
      <c r="C19" s="39" t="s">
        <v>533</v>
      </c>
      <c r="D19" s="39" t="s">
        <v>534</v>
      </c>
      <c r="E19" s="113" t="s">
        <v>31</v>
      </c>
      <c r="F19" s="32">
        <f t="shared" si="0"/>
        <v>0</v>
      </c>
      <c r="G19" s="33">
        <f t="shared" si="1"/>
        <v>41</v>
      </c>
      <c r="H19" s="114">
        <f t="shared" si="2"/>
        <v>14</v>
      </c>
      <c r="I19" s="35">
        <v>10</v>
      </c>
      <c r="J19" s="35"/>
      <c r="K19" s="124">
        <v>17</v>
      </c>
      <c r="L19" s="37">
        <v>14</v>
      </c>
      <c r="M19" s="36"/>
      <c r="N19" s="36"/>
      <c r="O19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19" s="37">
        <f>SUM(racers43[[#This Row],[RMCC - Hill Climb (A)]]+racers43[[#This Row],[Tour de Bowness - Hill Climb (A)]]+racers43[[#This Row],[CABC ITT Provincial Championships (A)]])</f>
        <v>0</v>
      </c>
      <c r="Q19" s="38">
        <f>SUM(racers43[[#This Row],[RMCC - Omnium (A)]]+racers43[[#This Row],[Tour de Bowness - Omnium (A)]])</f>
        <v>0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71"/>
    </row>
    <row r="20" spans="1:35" ht="15.75" thickBot="1" x14ac:dyDescent="0.3">
      <c r="A20" s="96"/>
      <c r="B20" s="96" t="s">
        <v>307</v>
      </c>
      <c r="C20" s="39" t="s">
        <v>683</v>
      </c>
      <c r="D20" s="39" t="s">
        <v>684</v>
      </c>
      <c r="E20" s="113" t="s">
        <v>287</v>
      </c>
      <c r="F20" s="32">
        <f t="shared" si="0"/>
        <v>0</v>
      </c>
      <c r="G20" s="33">
        <f t="shared" si="1"/>
        <v>40</v>
      </c>
      <c r="H20" s="114">
        <f t="shared" si="2"/>
        <v>10</v>
      </c>
      <c r="I20" s="35"/>
      <c r="J20" s="35"/>
      <c r="K20" s="124">
        <v>30</v>
      </c>
      <c r="L20" s="37">
        <v>10</v>
      </c>
      <c r="M20" s="36"/>
      <c r="N20" s="36"/>
      <c r="O20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0" s="37">
        <f>SUM(racers43[[#This Row],[RMCC - Hill Climb (A)]]+racers43[[#This Row],[Tour de Bowness - Hill Climb (A)]]+racers43[[#This Row],[CABC ITT Provincial Championships (A)]])</f>
        <v>0</v>
      </c>
      <c r="Q20" s="38">
        <f>SUM(racers43[[#This Row],[RMCC - Omnium (A)]]+racers43[[#This Row],[Tour de Bowness - Omnium (A)]])</f>
        <v>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71"/>
    </row>
    <row r="21" spans="1:35" ht="15.75" thickBot="1" x14ac:dyDescent="0.3">
      <c r="A21" s="96"/>
      <c r="B21" s="112" t="s">
        <v>307</v>
      </c>
      <c r="C21" s="31" t="s">
        <v>421</v>
      </c>
      <c r="D21" s="31" t="s">
        <v>575</v>
      </c>
      <c r="E21" s="111" t="s">
        <v>49</v>
      </c>
      <c r="F21" s="36">
        <f t="shared" si="0"/>
        <v>0</v>
      </c>
      <c r="G21" s="135">
        <f t="shared" si="1"/>
        <v>29</v>
      </c>
      <c r="H21" s="33">
        <f t="shared" si="2"/>
        <v>2</v>
      </c>
      <c r="I21" s="35"/>
      <c r="J21" s="35"/>
      <c r="K21" s="124">
        <v>27</v>
      </c>
      <c r="L21" s="37">
        <v>2</v>
      </c>
      <c r="M21" s="36"/>
      <c r="N21" s="36"/>
      <c r="O21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1" s="37">
        <f>SUM(racers43[[#This Row],[RMCC - Hill Climb (A)]]+racers43[[#This Row],[Tour de Bowness - Hill Climb (A)]]+racers43[[#This Row],[CABC ITT Provincial Championships (A)]])</f>
        <v>0</v>
      </c>
      <c r="Q21" s="38">
        <f>SUM(racers43[[#This Row],[RMCC - Omnium (A)]]+racers43[[#This Row],[Tour de Bowness - Omnium (A)]])</f>
        <v>0</v>
      </c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71"/>
    </row>
    <row r="22" spans="1:35" ht="15.75" thickBot="1" x14ac:dyDescent="0.3">
      <c r="A22" s="96"/>
      <c r="B22" s="96" t="s">
        <v>307</v>
      </c>
      <c r="C22" s="39" t="s">
        <v>679</v>
      </c>
      <c r="D22" s="39" t="s">
        <v>680</v>
      </c>
      <c r="E22" s="113" t="s">
        <v>287</v>
      </c>
      <c r="F22" s="32">
        <f t="shared" si="0"/>
        <v>0</v>
      </c>
      <c r="G22" s="33">
        <f t="shared" si="1"/>
        <v>30</v>
      </c>
      <c r="H22" s="114">
        <f t="shared" si="2"/>
        <v>0</v>
      </c>
      <c r="I22" s="35"/>
      <c r="J22" s="35"/>
      <c r="K22" s="124">
        <v>30</v>
      </c>
      <c r="L22" s="37">
        <v>0</v>
      </c>
      <c r="M22" s="36"/>
      <c r="N22" s="36"/>
      <c r="O22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2" s="37">
        <f>SUM(racers43[[#This Row],[RMCC - Hill Climb (A)]]+racers43[[#This Row],[Tour de Bowness - Hill Climb (A)]]+racers43[[#This Row],[CABC ITT Provincial Championships (A)]])</f>
        <v>0</v>
      </c>
      <c r="Q22" s="38">
        <f>SUM(racers43[[#This Row],[RMCC - Omnium (A)]]+racers43[[#This Row],[Tour de Bowness - Omnium (A)]])</f>
        <v>0</v>
      </c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71"/>
    </row>
    <row r="23" spans="1:35" ht="15.75" thickBot="1" x14ac:dyDescent="0.3">
      <c r="A23" s="96"/>
      <c r="B23" s="96" t="s">
        <v>307</v>
      </c>
      <c r="C23" s="39" t="s">
        <v>751</v>
      </c>
      <c r="D23" s="39" t="s">
        <v>752</v>
      </c>
      <c r="E23" s="113" t="s">
        <v>199</v>
      </c>
      <c r="F23" s="32">
        <f t="shared" si="0"/>
        <v>0</v>
      </c>
      <c r="G23" s="33">
        <f t="shared" si="1"/>
        <v>20</v>
      </c>
      <c r="H23" s="114">
        <f t="shared" si="2"/>
        <v>0</v>
      </c>
      <c r="I23" s="35"/>
      <c r="J23" s="35"/>
      <c r="K23" s="124">
        <v>20</v>
      </c>
      <c r="L23" s="37">
        <v>0</v>
      </c>
      <c r="M23" s="36"/>
      <c r="N23" s="36"/>
      <c r="O23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3" s="37">
        <f>SUM(racers43[[#This Row],[RMCC - Hill Climb (A)]]+racers43[[#This Row],[Tour de Bowness - Hill Climb (A)]]+racers43[[#This Row],[CABC ITT Provincial Championships (A)]])</f>
        <v>0</v>
      </c>
      <c r="Q23" s="38">
        <f>SUM(racers43[[#This Row],[RMCC - Omnium (A)]]+racers43[[#This Row],[Tour de Bowness - Omnium (A)]])</f>
        <v>0</v>
      </c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71"/>
    </row>
    <row r="24" spans="1:35" ht="15.75" thickBot="1" x14ac:dyDescent="0.3">
      <c r="A24" s="96"/>
      <c r="B24" s="96" t="s">
        <v>307</v>
      </c>
      <c r="C24" s="39" t="s">
        <v>758</v>
      </c>
      <c r="D24" s="39" t="s">
        <v>152</v>
      </c>
      <c r="E24" s="113" t="s">
        <v>259</v>
      </c>
      <c r="F24" s="32">
        <f t="shared" si="0"/>
        <v>0</v>
      </c>
      <c r="G24" s="33">
        <f t="shared" si="1"/>
        <v>20</v>
      </c>
      <c r="H24" s="114">
        <f t="shared" si="2"/>
        <v>20</v>
      </c>
      <c r="I24" s="35"/>
      <c r="J24" s="35"/>
      <c r="K24" s="124">
        <v>0</v>
      </c>
      <c r="L24" s="37">
        <v>20</v>
      </c>
      <c r="M24" s="36"/>
      <c r="N24" s="36"/>
      <c r="O24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4" s="37">
        <f>SUM(racers43[[#This Row],[RMCC - Hill Climb (A)]]+racers43[[#This Row],[Tour de Bowness - Hill Climb (A)]]+racers43[[#This Row],[CABC ITT Provincial Championships (A)]])</f>
        <v>0</v>
      </c>
      <c r="Q24" s="38">
        <f>SUM(racers43[[#This Row],[RMCC - Omnium (A)]]+racers43[[#This Row],[Tour de Bowness - Omnium (A)]])</f>
        <v>0</v>
      </c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71"/>
    </row>
    <row r="25" spans="1:35" ht="15.75" thickBot="1" x14ac:dyDescent="0.3">
      <c r="A25" s="96"/>
      <c r="B25" s="112" t="s">
        <v>307</v>
      </c>
      <c r="C25" s="39" t="s">
        <v>376</v>
      </c>
      <c r="D25" s="39" t="s">
        <v>422</v>
      </c>
      <c r="E25" s="113" t="s">
        <v>75</v>
      </c>
      <c r="F25" s="32">
        <f t="shared" si="0"/>
        <v>0</v>
      </c>
      <c r="G25" s="44">
        <f t="shared" si="1"/>
        <v>12</v>
      </c>
      <c r="H25" s="33">
        <f t="shared" si="2"/>
        <v>0</v>
      </c>
      <c r="I25" s="35"/>
      <c r="J25" s="35"/>
      <c r="K25" s="124">
        <v>12</v>
      </c>
      <c r="L25" s="37">
        <v>0</v>
      </c>
      <c r="M25" s="36"/>
      <c r="N25" s="36"/>
      <c r="O25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5" s="37">
        <f>SUM(racers43[[#This Row],[RMCC - Hill Climb (A)]]+racers43[[#This Row],[Tour de Bowness - Hill Climb (A)]]+racers43[[#This Row],[CABC ITT Provincial Championships (A)]])</f>
        <v>0</v>
      </c>
      <c r="Q25" s="38">
        <f>SUM(racers43[[#This Row],[RMCC - Omnium (A)]]+racers43[[#This Row],[Tour de Bowness - Omnium (A)]])</f>
        <v>0</v>
      </c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71"/>
    </row>
    <row r="26" spans="1:35" ht="15.75" thickBot="1" x14ac:dyDescent="0.3">
      <c r="A26" s="96"/>
      <c r="B26" s="96" t="s">
        <v>307</v>
      </c>
      <c r="C26" s="39" t="s">
        <v>480</v>
      </c>
      <c r="D26" s="39" t="s">
        <v>481</v>
      </c>
      <c r="E26" s="113" t="s">
        <v>260</v>
      </c>
      <c r="F26" s="32">
        <f t="shared" si="0"/>
        <v>0</v>
      </c>
      <c r="G26" s="44">
        <f t="shared" si="1"/>
        <v>12</v>
      </c>
      <c r="H26" s="33">
        <f t="shared" si="2"/>
        <v>0</v>
      </c>
      <c r="I26" s="35"/>
      <c r="J26" s="35"/>
      <c r="K26" s="124">
        <v>12</v>
      </c>
      <c r="L26" s="37">
        <v>0</v>
      </c>
      <c r="M26" s="36"/>
      <c r="N26" s="36"/>
      <c r="O26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6" s="37">
        <f>SUM(racers43[[#This Row],[RMCC - Hill Climb (A)]]+racers43[[#This Row],[Tour de Bowness - Hill Climb (A)]]+racers43[[#This Row],[CABC ITT Provincial Championships (A)]])</f>
        <v>0</v>
      </c>
      <c r="Q26" s="38">
        <f>SUM(racers43[[#This Row],[RMCC - Omnium (A)]]+racers43[[#This Row],[Tour de Bowness - Omnium (A)]])</f>
        <v>0</v>
      </c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71"/>
    </row>
    <row r="27" spans="1:35" ht="15.75" thickBot="1" x14ac:dyDescent="0.3">
      <c r="A27" s="96"/>
      <c r="B27" s="96" t="s">
        <v>307</v>
      </c>
      <c r="C27" s="39" t="s">
        <v>372</v>
      </c>
      <c r="D27" s="39" t="s">
        <v>373</v>
      </c>
      <c r="E27" s="113" t="s">
        <v>28</v>
      </c>
      <c r="F27" s="32">
        <f t="shared" si="0"/>
        <v>0</v>
      </c>
      <c r="G27" s="33">
        <f t="shared" si="1"/>
        <v>8</v>
      </c>
      <c r="H27" s="33">
        <f t="shared" si="2"/>
        <v>0</v>
      </c>
      <c r="I27" s="35"/>
      <c r="J27" s="35"/>
      <c r="K27" s="124">
        <v>8</v>
      </c>
      <c r="L27" s="37">
        <v>0</v>
      </c>
      <c r="M27" s="36"/>
      <c r="N27" s="36"/>
      <c r="O27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7" s="37">
        <f>SUM(racers43[[#This Row],[RMCC - Hill Climb (A)]]+racers43[[#This Row],[Tour de Bowness - Hill Climb (A)]]+racers43[[#This Row],[CABC ITT Provincial Championships (A)]])</f>
        <v>0</v>
      </c>
      <c r="Q27" s="38">
        <f>SUM(racers43[[#This Row],[RMCC - Omnium (A)]]+racers43[[#This Row],[Tour de Bowness - Omnium (A)]])</f>
        <v>0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71"/>
    </row>
    <row r="28" spans="1:35" ht="15.75" thickBot="1" x14ac:dyDescent="0.3">
      <c r="A28" s="96"/>
      <c r="B28" s="96" t="s">
        <v>307</v>
      </c>
      <c r="C28" s="39" t="s">
        <v>235</v>
      </c>
      <c r="D28" s="39" t="s">
        <v>236</v>
      </c>
      <c r="E28" s="113" t="s">
        <v>16</v>
      </c>
      <c r="F28" s="32">
        <f t="shared" si="0"/>
        <v>0</v>
      </c>
      <c r="G28" s="33">
        <f t="shared" si="1"/>
        <v>6</v>
      </c>
      <c r="H28" s="33">
        <f t="shared" si="2"/>
        <v>0</v>
      </c>
      <c r="I28" s="35"/>
      <c r="J28" s="35"/>
      <c r="K28" s="124">
        <v>6</v>
      </c>
      <c r="L28" s="37">
        <v>0</v>
      </c>
      <c r="M28" s="36"/>
      <c r="N28" s="36"/>
      <c r="O28" s="124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8" s="37">
        <f>SUM(racers43[[#This Row],[RMCC - Hill Climb (A)]]+racers43[[#This Row],[Tour de Bowness - Hill Climb (A)]]+racers43[[#This Row],[CABC ITT Provincial Championships (A)]])</f>
        <v>0</v>
      </c>
      <c r="Q28" s="38">
        <f>SUM(racers43[[#This Row],[RMCC - Omnium (A)]]+racers43[[#This Row],[Tour de Bowness - Omnium (A)]])</f>
        <v>0</v>
      </c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71"/>
    </row>
    <row r="29" spans="1:35" ht="15.75" thickBot="1" x14ac:dyDescent="0.3">
      <c r="A29" s="119"/>
      <c r="B29" s="119" t="s">
        <v>307</v>
      </c>
      <c r="C29" s="49" t="s">
        <v>194</v>
      </c>
      <c r="D29" s="49" t="s">
        <v>195</v>
      </c>
      <c r="E29" s="123" t="s">
        <v>45</v>
      </c>
      <c r="F29" s="50">
        <f t="shared" si="0"/>
        <v>0</v>
      </c>
      <c r="G29" s="51">
        <f t="shared" si="1"/>
        <v>0</v>
      </c>
      <c r="H29" s="51">
        <f t="shared" si="2"/>
        <v>0</v>
      </c>
      <c r="I29" s="35"/>
      <c r="J29" s="35"/>
      <c r="K29" s="133">
        <v>0</v>
      </c>
      <c r="L29" s="37">
        <v>0</v>
      </c>
      <c r="M29" s="55"/>
      <c r="N29" s="55"/>
      <c r="O29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29" s="73">
        <f>SUM(racers43[[#This Row],[RMCC - Hill Climb (A)]]+racers43[[#This Row],[Tour de Bowness - Hill Climb (A)]]+racers43[[#This Row],[CABC ITT Provincial Championships (A)]])</f>
        <v>0</v>
      </c>
      <c r="Q29" s="74">
        <f>SUM(racers43[[#This Row],[RMCC - Omnium (A)]]+racers43[[#This Row],[Tour de Bowness - Omnium (A)]])</f>
        <v>0</v>
      </c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71"/>
    </row>
    <row r="30" spans="1:35" ht="15.75" thickBot="1" x14ac:dyDescent="0.3">
      <c r="A30" s="119"/>
      <c r="B30" s="119" t="s">
        <v>308</v>
      </c>
      <c r="C30" s="56" t="s">
        <v>749</v>
      </c>
      <c r="D30" s="56" t="s">
        <v>750</v>
      </c>
      <c r="E30" s="120" t="s">
        <v>31</v>
      </c>
      <c r="F30" s="50">
        <f t="shared" si="0"/>
        <v>0</v>
      </c>
      <c r="G30" s="51">
        <f t="shared" si="1"/>
        <v>25</v>
      </c>
      <c r="H30" s="122">
        <f t="shared" si="2"/>
        <v>0</v>
      </c>
      <c r="I30" s="35"/>
      <c r="J30" s="35"/>
      <c r="K30" s="133">
        <v>25</v>
      </c>
      <c r="L30" s="37">
        <v>0</v>
      </c>
      <c r="M30" s="55"/>
      <c r="N30" s="55"/>
      <c r="O30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0" s="73">
        <f>SUM(racers43[[#This Row],[RMCC - Hill Climb (A)]]+racers43[[#This Row],[Tour de Bowness - Hill Climb (A)]]+racers43[[#This Row],[CABC ITT Provincial Championships (A)]])</f>
        <v>0</v>
      </c>
      <c r="Q30" s="74">
        <f>SUM(racers43[[#This Row],[RMCC - Omnium (A)]]+racers43[[#This Row],[Tour de Bowness - Omnium (A)]])</f>
        <v>0</v>
      </c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71"/>
    </row>
    <row r="31" spans="1:35" ht="15.75" thickBot="1" x14ac:dyDescent="0.3">
      <c r="A31" s="119"/>
      <c r="B31" s="119" t="s">
        <v>308</v>
      </c>
      <c r="C31" s="56" t="s">
        <v>601</v>
      </c>
      <c r="D31" s="56" t="s">
        <v>602</v>
      </c>
      <c r="E31" s="120" t="s">
        <v>39</v>
      </c>
      <c r="F31" s="50">
        <f t="shared" si="0"/>
        <v>0</v>
      </c>
      <c r="G31" s="51">
        <f t="shared" si="1"/>
        <v>20</v>
      </c>
      <c r="H31" s="122">
        <f t="shared" si="2"/>
        <v>0</v>
      </c>
      <c r="I31" s="35"/>
      <c r="J31" s="35"/>
      <c r="K31" s="133">
        <v>20</v>
      </c>
      <c r="L31" s="37">
        <v>0</v>
      </c>
      <c r="M31" s="55"/>
      <c r="N31" s="55"/>
      <c r="O31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1" s="73">
        <f>SUM(racers43[[#This Row],[RMCC - Hill Climb (A)]]+racers43[[#This Row],[Tour de Bowness - Hill Climb (A)]]+racers43[[#This Row],[CABC ITT Provincial Championships (A)]])</f>
        <v>0</v>
      </c>
      <c r="Q31" s="74">
        <f>SUM(racers43[[#This Row],[RMCC - Omnium (A)]]+racers43[[#This Row],[Tour de Bowness - Omnium (A)]])</f>
        <v>0</v>
      </c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71"/>
    </row>
    <row r="32" spans="1:35" ht="15.75" thickBot="1" x14ac:dyDescent="0.3">
      <c r="A32" s="119"/>
      <c r="B32" s="119" t="s">
        <v>308</v>
      </c>
      <c r="C32" s="56" t="s">
        <v>642</v>
      </c>
      <c r="D32" s="56" t="s">
        <v>643</v>
      </c>
      <c r="E32" s="120" t="s">
        <v>45</v>
      </c>
      <c r="F32" s="50">
        <f t="shared" si="0"/>
        <v>0</v>
      </c>
      <c r="G32" s="51">
        <f t="shared" si="1"/>
        <v>20</v>
      </c>
      <c r="H32" s="122">
        <f t="shared" si="2"/>
        <v>10</v>
      </c>
      <c r="I32" s="35"/>
      <c r="J32" s="35"/>
      <c r="K32" s="133">
        <v>10</v>
      </c>
      <c r="L32" s="37">
        <v>10</v>
      </c>
      <c r="M32" s="55"/>
      <c r="N32" s="55"/>
      <c r="O32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2" s="73">
        <f>SUM(racers43[[#This Row],[RMCC - Hill Climb (A)]]+racers43[[#This Row],[Tour de Bowness - Hill Climb (A)]]+racers43[[#This Row],[CABC ITT Provincial Championships (A)]])</f>
        <v>0</v>
      </c>
      <c r="Q32" s="74">
        <f>SUM(racers43[[#This Row],[RMCC - Omnium (A)]]+racers43[[#This Row],[Tour de Bowness - Omnium (A)]])</f>
        <v>0</v>
      </c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71"/>
    </row>
    <row r="33" spans="1:35" ht="15.75" thickBot="1" x14ac:dyDescent="0.3">
      <c r="A33" s="119"/>
      <c r="B33" s="119" t="s">
        <v>308</v>
      </c>
      <c r="C33" s="56" t="s">
        <v>674</v>
      </c>
      <c r="D33" s="56" t="s">
        <v>741</v>
      </c>
      <c r="E33" s="120" t="s">
        <v>287</v>
      </c>
      <c r="F33" s="50">
        <f t="shared" si="0"/>
        <v>0</v>
      </c>
      <c r="G33" s="51">
        <f t="shared" si="1"/>
        <v>16</v>
      </c>
      <c r="H33" s="122">
        <f t="shared" si="2"/>
        <v>0</v>
      </c>
      <c r="I33" s="35"/>
      <c r="J33" s="35"/>
      <c r="K33" s="133">
        <v>16</v>
      </c>
      <c r="L33" s="37">
        <v>0</v>
      </c>
      <c r="M33" s="55"/>
      <c r="N33" s="55"/>
      <c r="O33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3" s="73">
        <f>SUM(racers43[[#This Row],[RMCC - Hill Climb (A)]]+racers43[[#This Row],[Tour de Bowness - Hill Climb (A)]]+racers43[[#This Row],[CABC ITT Provincial Championships (A)]])</f>
        <v>0</v>
      </c>
      <c r="Q33" s="74">
        <f>SUM(racers43[[#This Row],[RMCC - Omnium (A)]]+racers43[[#This Row],[Tour de Bowness - Omnium (A)]])</f>
        <v>0</v>
      </c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71"/>
    </row>
    <row r="34" spans="1:35" ht="15.75" thickBot="1" x14ac:dyDescent="0.3">
      <c r="A34" s="119"/>
      <c r="B34" s="119" t="s">
        <v>308</v>
      </c>
      <c r="C34" s="56" t="s">
        <v>374</v>
      </c>
      <c r="D34" s="56" t="s">
        <v>375</v>
      </c>
      <c r="E34" s="120" t="s">
        <v>259</v>
      </c>
      <c r="F34" s="50">
        <f t="shared" ref="F34:F65" si="3">SUM(O34,P34,Q34)</f>
        <v>0</v>
      </c>
      <c r="G34" s="51">
        <f t="shared" ref="G34:G65" si="4">SUM(H34,I34,J34,K34,M34,O34)</f>
        <v>8</v>
      </c>
      <c r="H34" s="51">
        <f t="shared" ref="H34:H65" si="5">+IF(SUM(L34,N34,P34)&gt;20,20,SUM(L34,N34,P34))</f>
        <v>4</v>
      </c>
      <c r="I34" s="35"/>
      <c r="J34" s="35"/>
      <c r="K34" s="133">
        <v>4</v>
      </c>
      <c r="L34" s="37">
        <v>4</v>
      </c>
      <c r="M34" s="55"/>
      <c r="N34" s="55"/>
      <c r="O34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4" s="73">
        <f>SUM(racers43[[#This Row],[RMCC - Hill Climb (A)]]+racers43[[#This Row],[Tour de Bowness - Hill Climb (A)]]+racers43[[#This Row],[CABC ITT Provincial Championships (A)]])</f>
        <v>0</v>
      </c>
      <c r="Q34" s="74">
        <f>SUM(racers43[[#This Row],[RMCC - Omnium (A)]]+racers43[[#This Row],[Tour de Bowness - Omnium (A)]])</f>
        <v>0</v>
      </c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71"/>
    </row>
    <row r="35" spans="1:35" ht="15.75" thickBot="1" x14ac:dyDescent="0.3">
      <c r="A35" s="119"/>
      <c r="B35" s="119" t="s">
        <v>308</v>
      </c>
      <c r="C35" s="56" t="s">
        <v>718</v>
      </c>
      <c r="D35" s="56" t="s">
        <v>197</v>
      </c>
      <c r="E35" s="120" t="s">
        <v>45</v>
      </c>
      <c r="F35" s="50">
        <f t="shared" si="3"/>
        <v>0</v>
      </c>
      <c r="G35" s="51">
        <f t="shared" si="4"/>
        <v>14</v>
      </c>
      <c r="H35" s="122">
        <f t="shared" si="5"/>
        <v>0</v>
      </c>
      <c r="I35" s="35"/>
      <c r="J35" s="35"/>
      <c r="K35" s="133">
        <v>14</v>
      </c>
      <c r="L35" s="37">
        <v>0</v>
      </c>
      <c r="M35" s="55"/>
      <c r="N35" s="55"/>
      <c r="O35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5" s="73">
        <f>SUM(racers43[[#This Row],[RMCC - Hill Climb (A)]]+racers43[[#This Row],[Tour de Bowness - Hill Climb (A)]]+racers43[[#This Row],[CABC ITT Provincial Championships (A)]])</f>
        <v>0</v>
      </c>
      <c r="Q35" s="74">
        <f>SUM(racers43[[#This Row],[RMCC - Omnium (A)]]+racers43[[#This Row],[Tour de Bowness - Omnium (A)]])</f>
        <v>0</v>
      </c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71"/>
    </row>
    <row r="36" spans="1:35" ht="15.75" thickBot="1" x14ac:dyDescent="0.3">
      <c r="A36" s="119"/>
      <c r="B36" s="119" t="s">
        <v>308</v>
      </c>
      <c r="C36" s="56" t="s">
        <v>577</v>
      </c>
      <c r="D36" s="56" t="s">
        <v>576</v>
      </c>
      <c r="E36" s="120" t="s">
        <v>31</v>
      </c>
      <c r="F36" s="50">
        <f t="shared" si="3"/>
        <v>0</v>
      </c>
      <c r="G36" s="51">
        <f t="shared" si="4"/>
        <v>12</v>
      </c>
      <c r="H36" s="122">
        <f t="shared" si="5"/>
        <v>0</v>
      </c>
      <c r="I36" s="35"/>
      <c r="J36" s="35"/>
      <c r="K36" s="133">
        <v>12</v>
      </c>
      <c r="L36" s="37">
        <v>0</v>
      </c>
      <c r="M36" s="55"/>
      <c r="N36" s="55"/>
      <c r="O36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6" s="73">
        <f>SUM(racers43[[#This Row],[RMCC - Hill Climb (A)]]+racers43[[#This Row],[Tour de Bowness - Hill Climb (A)]]+racers43[[#This Row],[CABC ITT Provincial Championships (A)]])</f>
        <v>0</v>
      </c>
      <c r="Q36" s="74">
        <f>SUM(racers43[[#This Row],[RMCC - Omnium (A)]]+racers43[[#This Row],[Tour de Bowness - Omnium (A)]])</f>
        <v>0</v>
      </c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71"/>
    </row>
    <row r="37" spans="1:35" ht="15.75" thickBot="1" x14ac:dyDescent="0.3">
      <c r="A37" s="119"/>
      <c r="B37" s="119" t="s">
        <v>308</v>
      </c>
      <c r="C37" s="56" t="s">
        <v>580</v>
      </c>
      <c r="D37" s="56" t="s">
        <v>95</v>
      </c>
      <c r="E37" s="120" t="s">
        <v>448</v>
      </c>
      <c r="F37" s="50">
        <f t="shared" si="3"/>
        <v>0</v>
      </c>
      <c r="G37" s="51">
        <f t="shared" si="4"/>
        <v>9</v>
      </c>
      <c r="H37" s="122">
        <f t="shared" si="5"/>
        <v>0</v>
      </c>
      <c r="I37" s="35"/>
      <c r="J37" s="35"/>
      <c r="K37" s="133">
        <v>9</v>
      </c>
      <c r="L37" s="37">
        <v>0</v>
      </c>
      <c r="M37" s="55"/>
      <c r="N37" s="55"/>
      <c r="O37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7" s="73">
        <f>SUM(racers43[[#This Row],[RMCC - Hill Climb (A)]]+racers43[[#This Row],[Tour de Bowness - Hill Climb (A)]]+racers43[[#This Row],[CABC ITT Provincial Championships (A)]])</f>
        <v>0</v>
      </c>
      <c r="Q37" s="74">
        <f>SUM(racers43[[#This Row],[RMCC - Omnium (A)]]+racers43[[#This Row],[Tour de Bowness - Omnium (A)]])</f>
        <v>0</v>
      </c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71"/>
    </row>
    <row r="38" spans="1:35" ht="15.75" thickBot="1" x14ac:dyDescent="0.3">
      <c r="A38" s="119"/>
      <c r="B38" s="119" t="s">
        <v>308</v>
      </c>
      <c r="C38" s="56" t="s">
        <v>297</v>
      </c>
      <c r="D38" s="56" t="s">
        <v>298</v>
      </c>
      <c r="E38" s="120" t="s">
        <v>287</v>
      </c>
      <c r="F38" s="50">
        <f t="shared" si="3"/>
        <v>0</v>
      </c>
      <c r="G38" s="51">
        <f t="shared" si="4"/>
        <v>8</v>
      </c>
      <c r="H38" s="51">
        <f t="shared" si="5"/>
        <v>0</v>
      </c>
      <c r="I38" s="35"/>
      <c r="J38" s="35"/>
      <c r="K38" s="133">
        <v>8</v>
      </c>
      <c r="L38" s="37">
        <v>0</v>
      </c>
      <c r="M38" s="55"/>
      <c r="N38" s="55"/>
      <c r="O38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8" s="73">
        <f>SUM(racers43[[#This Row],[RMCC - Hill Climb (A)]]+racers43[[#This Row],[Tour de Bowness - Hill Climb (A)]]+racers43[[#This Row],[CABC ITT Provincial Championships (A)]])</f>
        <v>0</v>
      </c>
      <c r="Q38" s="74">
        <f>SUM(racers43[[#This Row],[RMCC - Omnium (A)]]+racers43[[#This Row],[Tour de Bowness - Omnium (A)]])</f>
        <v>0</v>
      </c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71"/>
    </row>
    <row r="39" spans="1:35" ht="15.75" thickBot="1" x14ac:dyDescent="0.3">
      <c r="A39" s="119"/>
      <c r="B39" s="119" t="s">
        <v>308</v>
      </c>
      <c r="C39" s="56" t="s">
        <v>592</v>
      </c>
      <c r="D39" s="56" t="s">
        <v>593</v>
      </c>
      <c r="E39" s="120" t="s">
        <v>287</v>
      </c>
      <c r="F39" s="50">
        <f t="shared" si="3"/>
        <v>0</v>
      </c>
      <c r="G39" s="51">
        <f t="shared" si="4"/>
        <v>8</v>
      </c>
      <c r="H39" s="122">
        <f t="shared" si="5"/>
        <v>0</v>
      </c>
      <c r="I39" s="35"/>
      <c r="J39" s="35"/>
      <c r="K39" s="133">
        <v>8</v>
      </c>
      <c r="L39" s="37">
        <v>0</v>
      </c>
      <c r="M39" s="55"/>
      <c r="N39" s="55"/>
      <c r="O39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39" s="73">
        <f>SUM(racers43[[#This Row],[RMCC - Hill Climb (A)]]+racers43[[#This Row],[Tour de Bowness - Hill Climb (A)]]+racers43[[#This Row],[CABC ITT Provincial Championships (A)]])</f>
        <v>0</v>
      </c>
      <c r="Q39" s="74">
        <f>SUM(racers43[[#This Row],[RMCC - Omnium (A)]]+racers43[[#This Row],[Tour de Bowness - Omnium (A)]])</f>
        <v>0</v>
      </c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71"/>
    </row>
    <row r="40" spans="1:35" ht="15.75" thickBot="1" x14ac:dyDescent="0.3">
      <c r="A40" s="119"/>
      <c r="B40" s="132" t="s">
        <v>308</v>
      </c>
      <c r="C40" s="49" t="s">
        <v>478</v>
      </c>
      <c r="D40" s="49" t="s">
        <v>479</v>
      </c>
      <c r="E40" s="123" t="s">
        <v>31</v>
      </c>
      <c r="F40" s="55">
        <f t="shared" si="3"/>
        <v>0</v>
      </c>
      <c r="G40" s="118">
        <f t="shared" si="4"/>
        <v>2</v>
      </c>
      <c r="H40" s="51">
        <f t="shared" si="5"/>
        <v>2</v>
      </c>
      <c r="I40" s="35"/>
      <c r="J40" s="35"/>
      <c r="K40" s="133">
        <v>0</v>
      </c>
      <c r="L40" s="37">
        <v>2</v>
      </c>
      <c r="M40" s="55"/>
      <c r="N40" s="55"/>
      <c r="O40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0" s="73">
        <f>SUM(racers43[[#This Row],[RMCC - Hill Climb (A)]]+racers43[[#This Row],[Tour de Bowness - Hill Climb (A)]]+racers43[[#This Row],[CABC ITT Provincial Championships (A)]])</f>
        <v>0</v>
      </c>
      <c r="Q40" s="74">
        <f>SUM(racers43[[#This Row],[RMCC - Omnium (A)]]+racers43[[#This Row],[Tour de Bowness - Omnium (A)]])</f>
        <v>0</v>
      </c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71"/>
    </row>
    <row r="41" spans="1:35" ht="15.75" thickBot="1" x14ac:dyDescent="0.3">
      <c r="A41" s="119"/>
      <c r="B41" s="119" t="s">
        <v>308</v>
      </c>
      <c r="C41" s="56" t="s">
        <v>681</v>
      </c>
      <c r="D41" s="56" t="s">
        <v>682</v>
      </c>
      <c r="E41" s="120" t="s">
        <v>287</v>
      </c>
      <c r="F41" s="50">
        <f t="shared" si="3"/>
        <v>0</v>
      </c>
      <c r="G41" s="51">
        <f t="shared" si="4"/>
        <v>6</v>
      </c>
      <c r="H41" s="122">
        <f t="shared" si="5"/>
        <v>0</v>
      </c>
      <c r="I41" s="35"/>
      <c r="J41" s="35"/>
      <c r="K41" s="133">
        <v>6</v>
      </c>
      <c r="L41" s="37">
        <v>0</v>
      </c>
      <c r="M41" s="55"/>
      <c r="N41" s="55"/>
      <c r="O41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1" s="73">
        <f>SUM(racers43[[#This Row],[RMCC - Hill Climb (A)]]+racers43[[#This Row],[Tour de Bowness - Hill Climb (A)]]+racers43[[#This Row],[CABC ITT Provincial Championships (A)]])</f>
        <v>0</v>
      </c>
      <c r="Q41" s="74">
        <f>SUM(racers43[[#This Row],[RMCC - Omnium (A)]]+racers43[[#This Row],[Tour de Bowness - Omnium (A)]])</f>
        <v>0</v>
      </c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71"/>
    </row>
    <row r="42" spans="1:35" ht="15.75" thickBot="1" x14ac:dyDescent="0.3">
      <c r="A42" s="119"/>
      <c r="B42" s="119" t="s">
        <v>308</v>
      </c>
      <c r="C42" s="56" t="s">
        <v>644</v>
      </c>
      <c r="D42" s="56" t="s">
        <v>645</v>
      </c>
      <c r="E42" s="120" t="s">
        <v>133</v>
      </c>
      <c r="F42" s="50">
        <f t="shared" si="3"/>
        <v>0</v>
      </c>
      <c r="G42" s="51">
        <f t="shared" si="4"/>
        <v>4</v>
      </c>
      <c r="H42" s="122">
        <f t="shared" si="5"/>
        <v>4</v>
      </c>
      <c r="I42" s="35"/>
      <c r="J42" s="35"/>
      <c r="K42" s="133">
        <v>0</v>
      </c>
      <c r="L42" s="37">
        <v>4</v>
      </c>
      <c r="M42" s="55"/>
      <c r="N42" s="55"/>
      <c r="O42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2" s="73">
        <f>SUM(racers43[[#This Row],[RMCC - Hill Climb (A)]]+racers43[[#This Row],[Tour de Bowness - Hill Climb (A)]]+racers43[[#This Row],[CABC ITT Provincial Championships (A)]])</f>
        <v>0</v>
      </c>
      <c r="Q42" s="74">
        <f>SUM(racers43[[#This Row],[RMCC - Omnium (A)]]+racers43[[#This Row],[Tour de Bowness - Omnium (A)]])</f>
        <v>0</v>
      </c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71"/>
    </row>
    <row r="43" spans="1:35" ht="15.75" thickBot="1" x14ac:dyDescent="0.3">
      <c r="A43" s="119"/>
      <c r="B43" s="119" t="s">
        <v>308</v>
      </c>
      <c r="C43" s="56" t="s">
        <v>646</v>
      </c>
      <c r="D43" s="56" t="s">
        <v>647</v>
      </c>
      <c r="E43" s="120" t="s">
        <v>45</v>
      </c>
      <c r="F43" s="50">
        <f t="shared" si="3"/>
        <v>0</v>
      </c>
      <c r="G43" s="51">
        <f t="shared" si="4"/>
        <v>2</v>
      </c>
      <c r="H43" s="122">
        <f t="shared" si="5"/>
        <v>2</v>
      </c>
      <c r="I43" s="35"/>
      <c r="J43" s="35"/>
      <c r="K43" s="133">
        <v>0</v>
      </c>
      <c r="L43" s="37">
        <v>2</v>
      </c>
      <c r="M43" s="55"/>
      <c r="N43" s="55"/>
      <c r="O43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3" s="73">
        <f>SUM(racers43[[#This Row],[RMCC - Hill Climb (A)]]+racers43[[#This Row],[Tour de Bowness - Hill Climb (A)]]+racers43[[#This Row],[CABC ITT Provincial Championships (A)]])</f>
        <v>0</v>
      </c>
      <c r="Q43" s="74">
        <f>SUM(racers43[[#This Row],[RMCC - Omnium (A)]]+racers43[[#This Row],[Tour de Bowness - Omnium (A)]])</f>
        <v>0</v>
      </c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71"/>
    </row>
    <row r="44" spans="1:35" ht="15.75" thickBot="1" x14ac:dyDescent="0.3">
      <c r="A44" s="119"/>
      <c r="B44" s="119" t="s">
        <v>308</v>
      </c>
      <c r="C44" s="56" t="s">
        <v>204</v>
      </c>
      <c r="D44" s="56" t="s">
        <v>512</v>
      </c>
      <c r="E44" s="120" t="s">
        <v>49</v>
      </c>
      <c r="F44" s="50">
        <f t="shared" si="3"/>
        <v>0</v>
      </c>
      <c r="G44" s="118">
        <f t="shared" si="4"/>
        <v>0</v>
      </c>
      <c r="H44" s="51">
        <f t="shared" si="5"/>
        <v>0</v>
      </c>
      <c r="I44" s="35"/>
      <c r="J44" s="35"/>
      <c r="K44" s="133">
        <v>0</v>
      </c>
      <c r="L44" s="37">
        <v>0</v>
      </c>
      <c r="M44" s="55"/>
      <c r="N44" s="55"/>
      <c r="O44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4" s="73">
        <f>SUM(racers43[[#This Row],[RMCC - Hill Climb (A)]]+racers43[[#This Row],[Tour de Bowness - Hill Climb (A)]]+racers43[[#This Row],[CABC ITT Provincial Championships (A)]])</f>
        <v>0</v>
      </c>
      <c r="Q44" s="74">
        <f>SUM(racers43[[#This Row],[RMCC - Omnium (A)]]+racers43[[#This Row],[Tour de Bowness - Omnium (A)]])</f>
        <v>0</v>
      </c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71"/>
    </row>
    <row r="45" spans="1:35" ht="15.75" thickBot="1" x14ac:dyDescent="0.3">
      <c r="A45" s="119"/>
      <c r="B45" s="119" t="s">
        <v>308</v>
      </c>
      <c r="C45" s="56" t="s">
        <v>436</v>
      </c>
      <c r="D45" s="56" t="s">
        <v>437</v>
      </c>
      <c r="E45" s="120" t="s">
        <v>45</v>
      </c>
      <c r="F45" s="50">
        <f t="shared" si="3"/>
        <v>0</v>
      </c>
      <c r="G45" s="51">
        <f t="shared" si="4"/>
        <v>0</v>
      </c>
      <c r="H45" s="51">
        <f t="shared" si="5"/>
        <v>0</v>
      </c>
      <c r="I45" s="35"/>
      <c r="J45" s="35"/>
      <c r="K45" s="133">
        <v>0</v>
      </c>
      <c r="L45" s="37">
        <v>0</v>
      </c>
      <c r="M45" s="55"/>
      <c r="N45" s="55"/>
      <c r="O45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5" s="73">
        <f>SUM(racers43[[#This Row],[RMCC - Hill Climb (A)]]+racers43[[#This Row],[Tour de Bowness - Hill Climb (A)]]+racers43[[#This Row],[CABC ITT Provincial Championships (A)]])</f>
        <v>0</v>
      </c>
      <c r="Q45" s="74">
        <f>SUM(racers43[[#This Row],[RMCC - Omnium (A)]]+racers43[[#This Row],[Tour de Bowness - Omnium (A)]])</f>
        <v>0</v>
      </c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71"/>
    </row>
    <row r="46" spans="1:35" ht="15.75" thickBot="1" x14ac:dyDescent="0.3">
      <c r="A46" s="119"/>
      <c r="B46" s="119" t="s">
        <v>308</v>
      </c>
      <c r="C46" s="56" t="s">
        <v>340</v>
      </c>
      <c r="D46" s="56" t="s">
        <v>339</v>
      </c>
      <c r="E46" s="120" t="s">
        <v>14</v>
      </c>
      <c r="F46" s="50">
        <f t="shared" si="3"/>
        <v>0</v>
      </c>
      <c r="G46" s="51">
        <f t="shared" si="4"/>
        <v>0</v>
      </c>
      <c r="H46" s="122">
        <f t="shared" si="5"/>
        <v>0</v>
      </c>
      <c r="I46" s="35"/>
      <c r="J46" s="35"/>
      <c r="K46" s="133">
        <v>0</v>
      </c>
      <c r="L46" s="37">
        <v>0</v>
      </c>
      <c r="M46" s="55"/>
      <c r="N46" s="55"/>
      <c r="O46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6" s="73">
        <f>SUM(racers43[[#This Row],[RMCC - Hill Climb (A)]]+racers43[[#This Row],[Tour de Bowness - Hill Climb (A)]]+racers43[[#This Row],[CABC ITT Provincial Championships (A)]])</f>
        <v>0</v>
      </c>
      <c r="Q46" s="74">
        <f>SUM(racers43[[#This Row],[RMCC - Omnium (A)]]+racers43[[#This Row],[Tour de Bowness - Omnium (A)]])</f>
        <v>0</v>
      </c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71"/>
    </row>
    <row r="47" spans="1:35" ht="15.75" thickBot="1" x14ac:dyDescent="0.3">
      <c r="A47" s="119"/>
      <c r="B47" s="119" t="s">
        <v>308</v>
      </c>
      <c r="C47" s="56" t="s">
        <v>424</v>
      </c>
      <c r="D47" s="56" t="s">
        <v>425</v>
      </c>
      <c r="E47" s="120" t="s">
        <v>259</v>
      </c>
      <c r="F47" s="50">
        <f t="shared" si="3"/>
        <v>0</v>
      </c>
      <c r="G47" s="51">
        <f t="shared" si="4"/>
        <v>0</v>
      </c>
      <c r="H47" s="118">
        <f t="shared" si="5"/>
        <v>0</v>
      </c>
      <c r="I47" s="35"/>
      <c r="J47" s="35"/>
      <c r="K47" s="133">
        <v>0</v>
      </c>
      <c r="L47" s="37">
        <v>0</v>
      </c>
      <c r="M47" s="55"/>
      <c r="N47" s="55"/>
      <c r="O47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7" s="73">
        <f>SUM(racers43[[#This Row],[RMCC - Hill Climb (A)]]+racers43[[#This Row],[Tour de Bowness - Hill Climb (A)]]+racers43[[#This Row],[CABC ITT Provincial Championships (A)]])</f>
        <v>0</v>
      </c>
      <c r="Q47" s="74">
        <f>SUM(racers43[[#This Row],[RMCC - Omnium (A)]]+racers43[[#This Row],[Tour de Bowness - Omnium (A)]])</f>
        <v>0</v>
      </c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71"/>
    </row>
    <row r="48" spans="1:35" ht="15.75" thickBot="1" x14ac:dyDescent="0.3">
      <c r="A48" s="119"/>
      <c r="B48" s="119" t="s">
        <v>308</v>
      </c>
      <c r="C48" s="56" t="s">
        <v>543</v>
      </c>
      <c r="D48" s="56" t="s">
        <v>548</v>
      </c>
      <c r="E48" s="120" t="s">
        <v>31</v>
      </c>
      <c r="F48" s="50">
        <f t="shared" si="3"/>
        <v>0</v>
      </c>
      <c r="G48" s="139">
        <f t="shared" si="4"/>
        <v>10</v>
      </c>
      <c r="H48" s="51">
        <f t="shared" si="5"/>
        <v>0</v>
      </c>
      <c r="I48" s="35">
        <v>10</v>
      </c>
      <c r="J48" s="35"/>
      <c r="K48" s="133">
        <v>0</v>
      </c>
      <c r="L48" s="37">
        <v>0</v>
      </c>
      <c r="M48" s="55"/>
      <c r="N48" s="55"/>
      <c r="O48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8" s="73">
        <f>SUM(racers43[[#This Row],[RMCC - Hill Climb (A)]]+racers43[[#This Row],[Tour de Bowness - Hill Climb (A)]]+racers43[[#This Row],[CABC ITT Provincial Championships (A)]])</f>
        <v>0</v>
      </c>
      <c r="Q48" s="74">
        <f>SUM(racers43[[#This Row],[RMCC - Omnium (A)]]+racers43[[#This Row],[Tour de Bowness - Omnium (A)]])</f>
        <v>0</v>
      </c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71"/>
    </row>
    <row r="49" spans="1:35" ht="15.75" thickBot="1" x14ac:dyDescent="0.3">
      <c r="A49" s="119"/>
      <c r="B49" s="119" t="s">
        <v>308</v>
      </c>
      <c r="C49" s="56" t="s">
        <v>238</v>
      </c>
      <c r="D49" s="56" t="s">
        <v>527</v>
      </c>
      <c r="E49" s="120" t="s">
        <v>16</v>
      </c>
      <c r="F49" s="50">
        <f t="shared" si="3"/>
        <v>0</v>
      </c>
      <c r="G49" s="118">
        <f t="shared" si="4"/>
        <v>0</v>
      </c>
      <c r="H49" s="51">
        <f t="shared" si="5"/>
        <v>0</v>
      </c>
      <c r="I49" s="53"/>
      <c r="J49" s="53"/>
      <c r="K49" s="133">
        <v>0</v>
      </c>
      <c r="L49" s="37">
        <v>0</v>
      </c>
      <c r="M49" s="55"/>
      <c r="N49" s="55"/>
      <c r="O49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49" s="73">
        <f>SUM(racers43[[#This Row],[RMCC - Hill Climb (A)]]+racers43[[#This Row],[Tour de Bowness - Hill Climb (A)]]+racers43[[#This Row],[CABC ITT Provincial Championships (A)]])</f>
        <v>0</v>
      </c>
      <c r="Q49" s="74">
        <f>SUM(racers43[[#This Row],[RMCC - Omnium (A)]]+racers43[[#This Row],[Tour de Bowness - Omnium (A)]])</f>
        <v>0</v>
      </c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71"/>
    </row>
    <row r="50" spans="1:35" ht="15.75" thickBot="1" x14ac:dyDescent="0.3">
      <c r="A50" s="119"/>
      <c r="B50" s="119" t="s">
        <v>308</v>
      </c>
      <c r="C50" s="56" t="s">
        <v>549</v>
      </c>
      <c r="D50" s="56" t="s">
        <v>550</v>
      </c>
      <c r="E50" s="120" t="s">
        <v>594</v>
      </c>
      <c r="F50" s="50">
        <f t="shared" si="3"/>
        <v>0</v>
      </c>
      <c r="G50" s="139">
        <f t="shared" si="4"/>
        <v>10</v>
      </c>
      <c r="H50" s="51">
        <f t="shared" si="5"/>
        <v>0</v>
      </c>
      <c r="I50" s="53">
        <v>10</v>
      </c>
      <c r="J50" s="53"/>
      <c r="K50" s="133">
        <v>0</v>
      </c>
      <c r="L50" s="37">
        <v>0</v>
      </c>
      <c r="M50" s="55"/>
      <c r="N50" s="55"/>
      <c r="O50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0" s="73">
        <f>SUM(racers43[[#This Row],[RMCC - Hill Climb (A)]]+racers43[[#This Row],[Tour de Bowness - Hill Climb (A)]]+racers43[[#This Row],[CABC ITT Provincial Championships (A)]])</f>
        <v>0</v>
      </c>
      <c r="Q50" s="74">
        <f>SUM(racers43[[#This Row],[RMCC - Omnium (A)]]+racers43[[#This Row],[Tour de Bowness - Omnium (A)]])</f>
        <v>0</v>
      </c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71"/>
    </row>
    <row r="51" spans="1:35" ht="15.75" thickBot="1" x14ac:dyDescent="0.3">
      <c r="A51" s="119"/>
      <c r="B51" s="119" t="s">
        <v>308</v>
      </c>
      <c r="C51" s="56" t="s">
        <v>407</v>
      </c>
      <c r="D51" s="56" t="s">
        <v>408</v>
      </c>
      <c r="E51" s="120" t="s">
        <v>75</v>
      </c>
      <c r="F51" s="50">
        <f t="shared" si="3"/>
        <v>0</v>
      </c>
      <c r="G51" s="118">
        <f t="shared" si="4"/>
        <v>0</v>
      </c>
      <c r="H51" s="51">
        <f t="shared" si="5"/>
        <v>0</v>
      </c>
      <c r="I51" s="53"/>
      <c r="J51" s="53"/>
      <c r="K51" s="133">
        <v>0</v>
      </c>
      <c r="L51" s="37">
        <v>0</v>
      </c>
      <c r="M51" s="55"/>
      <c r="N51" s="55"/>
      <c r="O51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1" s="73">
        <f>SUM(racers43[[#This Row],[RMCC - Hill Climb (A)]]+racers43[[#This Row],[Tour de Bowness - Hill Climb (A)]]+racers43[[#This Row],[CABC ITT Provincial Championships (A)]])</f>
        <v>0</v>
      </c>
      <c r="Q51" s="74">
        <f>SUM(racers43[[#This Row],[RMCC - Omnium (A)]]+racers43[[#This Row],[Tour de Bowness - Omnium (A)]])</f>
        <v>0</v>
      </c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71"/>
    </row>
    <row r="52" spans="1:35" ht="15.75" thickBot="1" x14ac:dyDescent="0.3">
      <c r="A52" s="119"/>
      <c r="B52" s="119" t="s">
        <v>308</v>
      </c>
      <c r="C52" s="56" t="s">
        <v>261</v>
      </c>
      <c r="D52" s="56" t="s">
        <v>262</v>
      </c>
      <c r="E52" s="120" t="s">
        <v>45</v>
      </c>
      <c r="F52" s="50">
        <f t="shared" si="3"/>
        <v>0</v>
      </c>
      <c r="G52" s="139">
        <f t="shared" si="4"/>
        <v>0</v>
      </c>
      <c r="H52" s="51">
        <f t="shared" si="5"/>
        <v>0</v>
      </c>
      <c r="I52" s="53"/>
      <c r="J52" s="53"/>
      <c r="K52" s="133">
        <v>0</v>
      </c>
      <c r="L52" s="37">
        <v>0</v>
      </c>
      <c r="M52" s="55"/>
      <c r="N52" s="55"/>
      <c r="O52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2" s="73">
        <f>SUM(racers43[[#This Row],[RMCC - Hill Climb (A)]]+racers43[[#This Row],[Tour de Bowness - Hill Climb (A)]]+racers43[[#This Row],[CABC ITT Provincial Championships (A)]])</f>
        <v>0</v>
      </c>
      <c r="Q52" s="74">
        <f>SUM(racers43[[#This Row],[RMCC - Omnium (A)]]+racers43[[#This Row],[Tour de Bowness - Omnium (A)]])</f>
        <v>0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</row>
    <row r="53" spans="1:35" ht="15.75" thickBot="1" x14ac:dyDescent="0.3">
      <c r="A53" s="119"/>
      <c r="B53" s="119" t="s">
        <v>308</v>
      </c>
      <c r="C53" s="56" t="s">
        <v>387</v>
      </c>
      <c r="D53" s="56" t="s">
        <v>197</v>
      </c>
      <c r="E53" s="120" t="s">
        <v>28</v>
      </c>
      <c r="F53" s="50">
        <f t="shared" si="3"/>
        <v>0</v>
      </c>
      <c r="G53" s="118">
        <f t="shared" si="4"/>
        <v>0</v>
      </c>
      <c r="H53" s="51">
        <f t="shared" si="5"/>
        <v>0</v>
      </c>
      <c r="I53" s="53"/>
      <c r="J53" s="53"/>
      <c r="K53" s="133">
        <v>0</v>
      </c>
      <c r="L53" s="37">
        <v>0</v>
      </c>
      <c r="M53" s="55"/>
      <c r="N53" s="55"/>
      <c r="O53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3" s="73">
        <f>SUM(racers43[[#This Row],[RMCC - Hill Climb (A)]]+racers43[[#This Row],[Tour de Bowness - Hill Climb (A)]]+racers43[[#This Row],[CABC ITT Provincial Championships (A)]])</f>
        <v>0</v>
      </c>
      <c r="Q53" s="74">
        <f>SUM(racers43[[#This Row],[RMCC - Omnium (A)]]+racers43[[#This Row],[Tour de Bowness - Omnium (A)]])</f>
        <v>0</v>
      </c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</row>
    <row r="54" spans="1:35" ht="15.75" thickBot="1" x14ac:dyDescent="0.3">
      <c r="A54" s="119"/>
      <c r="B54" s="119" t="s">
        <v>308</v>
      </c>
      <c r="C54" s="56" t="s">
        <v>390</v>
      </c>
      <c r="D54" s="56" t="s">
        <v>391</v>
      </c>
      <c r="E54" s="120" t="s">
        <v>45</v>
      </c>
      <c r="F54" s="50">
        <f t="shared" si="3"/>
        <v>0</v>
      </c>
      <c r="G54" s="51">
        <f t="shared" si="4"/>
        <v>0</v>
      </c>
      <c r="H54" s="51">
        <f t="shared" si="5"/>
        <v>0</v>
      </c>
      <c r="I54" s="53"/>
      <c r="J54" s="53"/>
      <c r="K54" s="133">
        <v>0</v>
      </c>
      <c r="L54" s="37">
        <v>0</v>
      </c>
      <c r="M54" s="55"/>
      <c r="N54" s="55"/>
      <c r="O54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4" s="73">
        <f>SUM(racers43[[#This Row],[RMCC - Hill Climb (A)]]+racers43[[#This Row],[Tour de Bowness - Hill Climb (A)]]+racers43[[#This Row],[CABC ITT Provincial Championships (A)]])</f>
        <v>0</v>
      </c>
      <c r="Q54" s="74">
        <f>SUM(racers43[[#This Row],[RMCC - Omnium (A)]]+racers43[[#This Row],[Tour de Bowness - Omnium (A)]])</f>
        <v>0</v>
      </c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</row>
    <row r="55" spans="1:35" ht="15.75" thickBot="1" x14ac:dyDescent="0.3">
      <c r="A55" s="119"/>
      <c r="B55" s="119" t="s">
        <v>308</v>
      </c>
      <c r="C55" s="56" t="s">
        <v>336</v>
      </c>
      <c r="D55" s="56" t="s">
        <v>335</v>
      </c>
      <c r="E55" s="120" t="s">
        <v>16</v>
      </c>
      <c r="F55" s="50">
        <f t="shared" si="3"/>
        <v>0</v>
      </c>
      <c r="G55" s="51">
        <f t="shared" si="4"/>
        <v>0</v>
      </c>
      <c r="H55" s="122">
        <f t="shared" si="5"/>
        <v>0</v>
      </c>
      <c r="I55" s="53"/>
      <c r="J55" s="53"/>
      <c r="K55" s="133">
        <v>0</v>
      </c>
      <c r="L55" s="37">
        <v>0</v>
      </c>
      <c r="M55" s="55"/>
      <c r="N55" s="55"/>
      <c r="O55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5" s="73">
        <f>SUM(racers43[[#This Row],[RMCC - Hill Climb (A)]]+racers43[[#This Row],[Tour de Bowness - Hill Climb (A)]]+racers43[[#This Row],[CABC ITT Provincial Championships (A)]])</f>
        <v>0</v>
      </c>
      <c r="Q55" s="74">
        <f>SUM(racers43[[#This Row],[RMCC - Omnium (A)]]+racers43[[#This Row],[Tour de Bowness - Omnium (A)]])</f>
        <v>0</v>
      </c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</row>
    <row r="56" spans="1:35" ht="15.75" thickBot="1" x14ac:dyDescent="0.3">
      <c r="A56" s="119"/>
      <c r="B56" s="119" t="s">
        <v>308</v>
      </c>
      <c r="C56" s="49" t="s">
        <v>192</v>
      </c>
      <c r="D56" s="49" t="s">
        <v>11</v>
      </c>
      <c r="E56" s="123" t="s">
        <v>287</v>
      </c>
      <c r="F56" s="55">
        <f t="shared" si="3"/>
        <v>0</v>
      </c>
      <c r="G56" s="51">
        <f t="shared" si="4"/>
        <v>0</v>
      </c>
      <c r="H56" s="51">
        <f t="shared" si="5"/>
        <v>0</v>
      </c>
      <c r="I56" s="53"/>
      <c r="J56" s="53"/>
      <c r="K56" s="133">
        <v>0</v>
      </c>
      <c r="L56" s="37">
        <v>0</v>
      </c>
      <c r="M56" s="55"/>
      <c r="N56" s="55"/>
      <c r="O56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6" s="73">
        <f>SUM(racers43[[#This Row],[RMCC - Hill Climb (A)]]+racers43[[#This Row],[Tour de Bowness - Hill Climb (A)]]+racers43[[#This Row],[CABC ITT Provincial Championships (A)]])</f>
        <v>0</v>
      </c>
      <c r="Q56" s="74">
        <f>SUM(racers43[[#This Row],[RMCC - Omnium (A)]]+racers43[[#This Row],[Tour de Bowness - Omnium (A)]])</f>
        <v>0</v>
      </c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</row>
    <row r="57" spans="1:35" ht="15.75" thickBot="1" x14ac:dyDescent="0.3">
      <c r="A57" s="119"/>
      <c r="B57" s="119" t="s">
        <v>308</v>
      </c>
      <c r="C57" s="56" t="s">
        <v>200</v>
      </c>
      <c r="D57" s="56" t="s">
        <v>528</v>
      </c>
      <c r="E57" s="120" t="s">
        <v>16</v>
      </c>
      <c r="F57" s="50">
        <f t="shared" si="3"/>
        <v>0</v>
      </c>
      <c r="G57" s="118">
        <f t="shared" si="4"/>
        <v>0</v>
      </c>
      <c r="H57" s="51">
        <f t="shared" si="5"/>
        <v>0</v>
      </c>
      <c r="I57" s="53"/>
      <c r="J57" s="53"/>
      <c r="K57" s="133">
        <v>0</v>
      </c>
      <c r="L57" s="37">
        <v>0</v>
      </c>
      <c r="M57" s="55"/>
      <c r="N57" s="55"/>
      <c r="O57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7" s="73">
        <f>SUM(racers43[[#This Row],[RMCC - Hill Climb (A)]]+racers43[[#This Row],[Tour de Bowness - Hill Climb (A)]]+racers43[[#This Row],[CABC ITT Provincial Championships (A)]])</f>
        <v>0</v>
      </c>
      <c r="Q57" s="74">
        <f>SUM(racers43[[#This Row],[RMCC - Omnium (A)]]+racers43[[#This Row],[Tour de Bowness - Omnium (A)]])</f>
        <v>0</v>
      </c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</row>
    <row r="58" spans="1:35" ht="15.75" thickBot="1" x14ac:dyDescent="0.3">
      <c r="A58" s="119"/>
      <c r="B58" s="119" t="s">
        <v>308</v>
      </c>
      <c r="C58" s="49" t="s">
        <v>802</v>
      </c>
      <c r="D58" s="49" t="s">
        <v>803</v>
      </c>
      <c r="E58" s="123" t="s">
        <v>49</v>
      </c>
      <c r="F58" s="55">
        <f t="shared" si="3"/>
        <v>0</v>
      </c>
      <c r="G58" s="51">
        <f t="shared" si="4"/>
        <v>0</v>
      </c>
      <c r="H58" s="51">
        <f t="shared" si="5"/>
        <v>0</v>
      </c>
      <c r="I58" s="53"/>
      <c r="J58" s="53"/>
      <c r="K58" s="133">
        <v>0</v>
      </c>
      <c r="L58" s="37">
        <v>0</v>
      </c>
      <c r="M58" s="55"/>
      <c r="N58" s="55"/>
      <c r="O58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8" s="73">
        <f>SUM(racers43[[#This Row],[RMCC - Hill Climb (A)]]+racers43[[#This Row],[Tour de Bowness - Hill Climb (A)]]+racers43[[#This Row],[CABC ITT Provincial Championships (A)]])</f>
        <v>0</v>
      </c>
      <c r="Q58" s="74">
        <f>SUM(racers43[[#This Row],[RMCC - Omnium (A)]]+racers43[[#This Row],[Tour de Bowness - Omnium (A)]])</f>
        <v>0</v>
      </c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</row>
    <row r="59" spans="1:35" ht="15.75" thickBot="1" x14ac:dyDescent="0.3">
      <c r="A59" s="119"/>
      <c r="B59" s="119" t="s">
        <v>308</v>
      </c>
      <c r="C59" s="56" t="s">
        <v>824</v>
      </c>
      <c r="D59" s="56" t="s">
        <v>98</v>
      </c>
      <c r="E59" s="120" t="s">
        <v>31</v>
      </c>
      <c r="F59" s="50">
        <f t="shared" si="3"/>
        <v>0</v>
      </c>
      <c r="G59" s="118">
        <f t="shared" si="4"/>
        <v>6</v>
      </c>
      <c r="H59" s="51">
        <f t="shared" si="5"/>
        <v>6</v>
      </c>
      <c r="I59" s="53"/>
      <c r="J59" s="53"/>
      <c r="K59" s="133">
        <v>0</v>
      </c>
      <c r="L59" s="37">
        <v>0</v>
      </c>
      <c r="M59" s="55"/>
      <c r="N59" s="55">
        <v>6</v>
      </c>
      <c r="O59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59" s="73">
        <f>SUM(racers43[[#This Row],[RMCC - Hill Climb (A)]]+racers43[[#This Row],[Tour de Bowness - Hill Climb (A)]]+racers43[[#This Row],[CABC ITT Provincial Championships (A)]])</f>
        <v>0</v>
      </c>
      <c r="Q59" s="74">
        <f>SUM(racers43[[#This Row],[RMCC - Omnium (A)]]+racers43[[#This Row],[Tour de Bowness - Omnium (A)]])</f>
        <v>0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</row>
    <row r="60" spans="1:35" ht="15.75" thickBot="1" x14ac:dyDescent="0.3">
      <c r="A60" s="119"/>
      <c r="B60" s="119"/>
      <c r="C60" s="49"/>
      <c r="D60" s="49"/>
      <c r="E60" s="123"/>
      <c r="F60" s="55">
        <f t="shared" si="3"/>
        <v>0</v>
      </c>
      <c r="G60" s="51">
        <f t="shared" si="4"/>
        <v>0</v>
      </c>
      <c r="H60" s="51">
        <f t="shared" si="5"/>
        <v>0</v>
      </c>
      <c r="I60" s="53"/>
      <c r="J60" s="53"/>
      <c r="K60" s="133">
        <v>0</v>
      </c>
      <c r="L60" s="37">
        <v>0</v>
      </c>
      <c r="M60" s="55"/>
      <c r="N60" s="55"/>
      <c r="O60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0" s="73">
        <f>SUM(racers43[[#This Row],[RMCC - Hill Climb (A)]]+racers43[[#This Row],[Tour de Bowness - Hill Climb (A)]]+racers43[[#This Row],[CABC ITT Provincial Championships (A)]])</f>
        <v>0</v>
      </c>
      <c r="Q60" s="74">
        <f>SUM(racers43[[#This Row],[RMCC - Omnium (A)]]+racers43[[#This Row],[Tour de Bowness - Omnium (A)]])</f>
        <v>0</v>
      </c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</row>
    <row r="61" spans="1:35" ht="15.75" thickBot="1" x14ac:dyDescent="0.3">
      <c r="A61" s="119"/>
      <c r="B61" s="119"/>
      <c r="C61" s="56"/>
      <c r="D61" s="56"/>
      <c r="E61" s="120"/>
      <c r="F61" s="50">
        <f t="shared" si="3"/>
        <v>0</v>
      </c>
      <c r="G61" s="118">
        <f t="shared" si="4"/>
        <v>0</v>
      </c>
      <c r="H61" s="51">
        <f t="shared" si="5"/>
        <v>0</v>
      </c>
      <c r="I61" s="53"/>
      <c r="J61" s="53"/>
      <c r="K61" s="133">
        <v>0</v>
      </c>
      <c r="L61" s="37">
        <v>0</v>
      </c>
      <c r="M61" s="55"/>
      <c r="N61" s="55"/>
      <c r="O61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1" s="73">
        <f>SUM(racers43[[#This Row],[RMCC - Hill Climb (A)]]+racers43[[#This Row],[Tour de Bowness - Hill Climb (A)]]+racers43[[#This Row],[CABC ITT Provincial Championships (A)]])</f>
        <v>0</v>
      </c>
      <c r="Q61" s="74">
        <f>SUM(racers43[[#This Row],[RMCC - Omnium (A)]]+racers43[[#This Row],[Tour de Bowness - Omnium (A)]])</f>
        <v>0</v>
      </c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</row>
    <row r="62" spans="1:35" ht="15.75" thickBot="1" x14ac:dyDescent="0.3">
      <c r="A62" s="119"/>
      <c r="B62" s="119"/>
      <c r="C62" s="49"/>
      <c r="D62" s="49"/>
      <c r="E62" s="123"/>
      <c r="F62" s="55">
        <f t="shared" si="3"/>
        <v>0</v>
      </c>
      <c r="G62" s="51">
        <f t="shared" si="4"/>
        <v>0</v>
      </c>
      <c r="H62" s="51">
        <f t="shared" si="5"/>
        <v>0</v>
      </c>
      <c r="I62" s="53"/>
      <c r="J62" s="53"/>
      <c r="K62" s="133">
        <v>0</v>
      </c>
      <c r="L62" s="37">
        <v>0</v>
      </c>
      <c r="M62" s="55"/>
      <c r="N62" s="55"/>
      <c r="O62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2" s="73">
        <f>SUM(racers43[[#This Row],[RMCC - Hill Climb (A)]]+racers43[[#This Row],[Tour de Bowness - Hill Climb (A)]]+racers43[[#This Row],[CABC ITT Provincial Championships (A)]])</f>
        <v>0</v>
      </c>
      <c r="Q62" s="74">
        <f>SUM(racers43[[#This Row],[RMCC - Omnium (A)]]+racers43[[#This Row],[Tour de Bowness - Omnium (A)]])</f>
        <v>0</v>
      </c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</row>
    <row r="63" spans="1:35" ht="15.75" thickBot="1" x14ac:dyDescent="0.3">
      <c r="A63" s="119"/>
      <c r="B63" s="119"/>
      <c r="C63" s="56"/>
      <c r="D63" s="56"/>
      <c r="E63" s="120"/>
      <c r="F63" s="50">
        <f t="shared" si="3"/>
        <v>0</v>
      </c>
      <c r="G63" s="118">
        <f t="shared" si="4"/>
        <v>0</v>
      </c>
      <c r="H63" s="51">
        <f t="shared" si="5"/>
        <v>0</v>
      </c>
      <c r="I63" s="53"/>
      <c r="J63" s="53"/>
      <c r="K63" s="133">
        <v>0</v>
      </c>
      <c r="L63" s="37">
        <v>0</v>
      </c>
      <c r="M63" s="55"/>
      <c r="N63" s="55"/>
      <c r="O63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3" s="73">
        <f>SUM(racers43[[#This Row],[RMCC - Hill Climb (A)]]+racers43[[#This Row],[Tour de Bowness - Hill Climb (A)]]+racers43[[#This Row],[CABC ITT Provincial Championships (A)]])</f>
        <v>0</v>
      </c>
      <c r="Q63" s="74">
        <f>SUM(racers43[[#This Row],[RMCC - Omnium (A)]]+racers43[[#This Row],[Tour de Bowness - Omnium (A)]])</f>
        <v>0</v>
      </c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</row>
    <row r="64" spans="1:35" ht="15.75" thickBot="1" x14ac:dyDescent="0.3">
      <c r="A64" s="119"/>
      <c r="B64" s="119"/>
      <c r="C64" s="49"/>
      <c r="D64" s="49"/>
      <c r="E64" s="123"/>
      <c r="F64" s="55">
        <f t="shared" si="3"/>
        <v>0</v>
      </c>
      <c r="G64" s="51">
        <f t="shared" si="4"/>
        <v>0</v>
      </c>
      <c r="H64" s="51">
        <f t="shared" si="5"/>
        <v>0</v>
      </c>
      <c r="I64" s="53"/>
      <c r="J64" s="53"/>
      <c r="K64" s="133">
        <v>0</v>
      </c>
      <c r="L64" s="37">
        <v>0</v>
      </c>
      <c r="M64" s="55"/>
      <c r="N64" s="55"/>
      <c r="O64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4" s="73">
        <f>SUM(racers43[[#This Row],[RMCC - Hill Climb (A)]]+racers43[[#This Row],[Tour de Bowness - Hill Climb (A)]]+racers43[[#This Row],[CABC ITT Provincial Championships (A)]])</f>
        <v>0</v>
      </c>
      <c r="Q64" s="74">
        <f>SUM(racers43[[#This Row],[RMCC - Omnium (A)]]+racers43[[#This Row],[Tour de Bowness - Omnium (A)]])</f>
        <v>0</v>
      </c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</row>
    <row r="65" spans="1:34" ht="15.75" thickBot="1" x14ac:dyDescent="0.3">
      <c r="A65" s="119"/>
      <c r="B65" s="119"/>
      <c r="C65" s="56"/>
      <c r="D65" s="56"/>
      <c r="E65" s="120"/>
      <c r="F65" s="50">
        <f t="shared" si="3"/>
        <v>0</v>
      </c>
      <c r="G65" s="118">
        <f t="shared" si="4"/>
        <v>0</v>
      </c>
      <c r="H65" s="51">
        <f t="shared" si="5"/>
        <v>0</v>
      </c>
      <c r="I65" s="53"/>
      <c r="J65" s="53"/>
      <c r="K65" s="133">
        <v>0</v>
      </c>
      <c r="L65" s="37">
        <v>0</v>
      </c>
      <c r="M65" s="55"/>
      <c r="N65" s="55"/>
      <c r="O65" s="133">
        <f>SUM(racers43[[#This Row],[Hay City Road Race (B)]]+racers43[[#This Row],[Stieda Stage Race - Road Race (B)]]+racers43[[#This Row],[Stieda Stage Race - Criterium (B)]]+racers43[[#This Row],[Velocity Spring Race Crit (B)]]+racers43[[#This Row],[RMCC - Road Race (A)]]+racers43[[#This Row],[RMCC - Criterium (A)]]+racers43[[#This Row],[Pigeon Lake Road Race (B)]]+racers43[[#This Row],[Canada Day Crit (B)]]+racers43[[#This Row],[Stampede Road Race (A)]]+racers43[[#This Row],[Peloton Criterium (A)]]+racers43[[#This Row],[Tour de Bowness - Road Race (A)]]+racers43[[#This Row],[Tour de Bowness - Criterium (A)]])</f>
        <v>0</v>
      </c>
      <c r="P65" s="73">
        <f>SUM(racers43[[#This Row],[RMCC - Hill Climb (A)]]+racers43[[#This Row],[Tour de Bowness - Hill Climb (A)]]+racers43[[#This Row],[CABC ITT Provincial Championships (A)]])</f>
        <v>0</v>
      </c>
      <c r="Q65" s="74">
        <f>SUM(racers43[[#This Row],[RMCC - Omnium (A)]]+racers43[[#This Row],[Tour de Bowness - Omnium (A)]])</f>
        <v>0</v>
      </c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</row>
    <row r="66" spans="1:34" x14ac:dyDescent="0.25">
      <c r="A66" s="71"/>
      <c r="B66" s="71"/>
      <c r="E66" s="115"/>
      <c r="F66" s="61"/>
      <c r="G66" s="62"/>
      <c r="H66" s="62"/>
      <c r="I66" s="63"/>
      <c r="J66" s="63"/>
      <c r="K66" s="140"/>
      <c r="L66" s="63"/>
      <c r="M66" s="63"/>
      <c r="N66" s="63"/>
      <c r="O66" s="140"/>
      <c r="P66" s="64"/>
      <c r="Q66" s="65"/>
      <c r="R66" s="29"/>
      <c r="S66" s="66"/>
      <c r="T66" s="67"/>
      <c r="U66" s="68"/>
      <c r="V66" s="67"/>
      <c r="W66" s="67"/>
      <c r="X66" s="68"/>
      <c r="Y66" s="29"/>
      <c r="Z66" s="67"/>
      <c r="AA66" s="67"/>
      <c r="AB66" s="68"/>
      <c r="AC66" s="66"/>
      <c r="AD66" s="67"/>
      <c r="AE66" s="67"/>
      <c r="AF66" s="67"/>
      <c r="AG66" s="103"/>
      <c r="AH66" s="67"/>
    </row>
    <row r="67" spans="1:34" x14ac:dyDescent="0.25">
      <c r="A67" s="71"/>
      <c r="B67" s="71"/>
      <c r="E67" s="115"/>
      <c r="F67" s="61"/>
      <c r="G67" s="62"/>
      <c r="H67" s="62"/>
      <c r="I67" s="63"/>
      <c r="J67" s="63"/>
      <c r="K67" s="140"/>
      <c r="L67" s="63"/>
      <c r="M67" s="63"/>
      <c r="N67" s="63"/>
      <c r="O67" s="140"/>
      <c r="P67" s="64"/>
      <c r="Q67" s="65"/>
      <c r="R67" s="29"/>
      <c r="S67" s="66"/>
      <c r="T67" s="67"/>
      <c r="U67" s="68"/>
      <c r="V67" s="67"/>
      <c r="W67" s="67"/>
      <c r="X67" s="68"/>
      <c r="Y67" s="29"/>
      <c r="Z67" s="67"/>
      <c r="AA67" s="67"/>
      <c r="AB67" s="68"/>
      <c r="AC67" s="66"/>
      <c r="AD67" s="67"/>
      <c r="AE67" s="67"/>
      <c r="AF67" s="67"/>
      <c r="AG67" s="103"/>
      <c r="AH67" s="67"/>
    </row>
    <row r="68" spans="1:34" x14ac:dyDescent="0.25">
      <c r="A68" s="71"/>
      <c r="B68" s="71"/>
      <c r="E68" s="115"/>
      <c r="F68" s="61"/>
      <c r="G68" s="62"/>
      <c r="H68" s="62"/>
      <c r="I68" s="63"/>
      <c r="J68" s="63"/>
      <c r="K68" s="140"/>
      <c r="L68" s="63"/>
      <c r="M68" s="63"/>
      <c r="N68" s="63"/>
      <c r="O68" s="140"/>
      <c r="P68" s="64"/>
      <c r="Q68" s="65"/>
      <c r="R68" s="29"/>
      <c r="S68" s="66"/>
      <c r="T68" s="67"/>
      <c r="U68" s="68"/>
      <c r="V68" s="67"/>
      <c r="W68" s="67"/>
      <c r="X68" s="68"/>
      <c r="Y68" s="29"/>
      <c r="Z68" s="67"/>
      <c r="AA68" s="67"/>
      <c r="AB68" s="68"/>
      <c r="AC68" s="66"/>
      <c r="AD68" s="67"/>
      <c r="AE68" s="67"/>
      <c r="AF68" s="67"/>
      <c r="AG68" s="103"/>
      <c r="AH68" s="67"/>
    </row>
    <row r="69" spans="1:34" x14ac:dyDescent="0.25">
      <c r="A69" s="71"/>
      <c r="B69" s="71"/>
      <c r="E69" s="115"/>
      <c r="F69" s="61"/>
      <c r="G69" s="62"/>
      <c r="H69" s="62"/>
      <c r="I69" s="63"/>
      <c r="J69" s="63"/>
      <c r="K69" s="140"/>
      <c r="L69" s="63"/>
      <c r="M69" s="63"/>
      <c r="N69" s="63"/>
      <c r="O69" s="140"/>
      <c r="P69" s="64"/>
      <c r="Q69" s="65"/>
      <c r="R69" s="29"/>
      <c r="S69" s="66"/>
      <c r="T69" s="67"/>
      <c r="U69" s="68"/>
      <c r="V69" s="67"/>
      <c r="W69" s="67"/>
      <c r="X69" s="68"/>
      <c r="Y69" s="29"/>
      <c r="Z69" s="67"/>
      <c r="AA69" s="67"/>
      <c r="AB69" s="68"/>
      <c r="AC69" s="66"/>
      <c r="AD69" s="67"/>
      <c r="AE69" s="67"/>
      <c r="AF69" s="67"/>
      <c r="AG69" s="103"/>
      <c r="AH69" s="67"/>
    </row>
    <row r="70" spans="1:34" x14ac:dyDescent="0.25">
      <c r="A70" s="71"/>
      <c r="B70" s="71"/>
      <c r="E70" s="115"/>
      <c r="F70" s="61"/>
      <c r="G70" s="62"/>
      <c r="H70" s="62"/>
      <c r="I70" s="63"/>
      <c r="J70" s="63"/>
      <c r="K70" s="140"/>
      <c r="L70" s="63"/>
      <c r="M70" s="63"/>
      <c r="N70" s="63"/>
      <c r="O70" s="140"/>
      <c r="P70" s="64"/>
      <c r="Q70" s="65"/>
      <c r="R70" s="29"/>
      <c r="S70" s="66"/>
      <c r="T70" s="67"/>
      <c r="U70" s="68"/>
      <c r="V70" s="67"/>
      <c r="W70" s="67"/>
      <c r="X70" s="68"/>
      <c r="Y70" s="29"/>
      <c r="Z70" s="67"/>
      <c r="AA70" s="67"/>
      <c r="AB70" s="68"/>
      <c r="AC70" s="66"/>
      <c r="AD70" s="67"/>
      <c r="AE70" s="67"/>
      <c r="AF70" s="67"/>
      <c r="AG70" s="103"/>
      <c r="AH70" s="67"/>
    </row>
    <row r="71" spans="1:34" x14ac:dyDescent="0.25">
      <c r="A71" s="71"/>
      <c r="B71" s="71"/>
      <c r="E71" s="115"/>
      <c r="F71" s="61"/>
      <c r="G71" s="62"/>
      <c r="H71" s="62"/>
      <c r="I71" s="63"/>
      <c r="J71" s="63"/>
      <c r="K71" s="140"/>
      <c r="L71" s="63"/>
      <c r="M71" s="63"/>
      <c r="N71" s="63"/>
      <c r="O71" s="140"/>
      <c r="P71" s="64"/>
      <c r="Q71" s="65"/>
      <c r="R71" s="29"/>
      <c r="S71" s="66"/>
      <c r="T71" s="67"/>
      <c r="U71" s="68"/>
      <c r="V71" s="67"/>
      <c r="W71" s="67"/>
      <c r="X71" s="68"/>
      <c r="Y71" s="29"/>
      <c r="Z71" s="67"/>
      <c r="AA71" s="67"/>
      <c r="AB71" s="68"/>
      <c r="AC71" s="66"/>
      <c r="AD71" s="67"/>
      <c r="AE71" s="67"/>
      <c r="AF71" s="67"/>
      <c r="AG71" s="103"/>
      <c r="AH71" s="67"/>
    </row>
    <row r="72" spans="1:34" x14ac:dyDescent="0.25">
      <c r="A72" s="71"/>
      <c r="B72" s="71"/>
      <c r="E72" s="115"/>
      <c r="F72" s="61"/>
      <c r="G72" s="62"/>
      <c r="H72" s="62"/>
      <c r="I72" s="63"/>
      <c r="J72" s="63"/>
      <c r="K72" s="140"/>
      <c r="L72" s="63"/>
      <c r="M72" s="63"/>
      <c r="N72" s="63"/>
      <c r="O72" s="140"/>
      <c r="P72" s="64"/>
      <c r="Q72" s="65"/>
      <c r="R72" s="29"/>
      <c r="S72" s="66"/>
      <c r="T72" s="67"/>
      <c r="U72" s="68"/>
      <c r="V72" s="67"/>
      <c r="W72" s="67"/>
      <c r="X72" s="68"/>
      <c r="Y72" s="29"/>
      <c r="Z72" s="67"/>
      <c r="AA72" s="67"/>
      <c r="AB72" s="68"/>
      <c r="AC72" s="66"/>
      <c r="AD72" s="67"/>
      <c r="AE72" s="67"/>
      <c r="AF72" s="67"/>
      <c r="AG72" s="103"/>
      <c r="AH72" s="67"/>
    </row>
    <row r="73" spans="1:34" x14ac:dyDescent="0.25">
      <c r="A73" s="71"/>
      <c r="B73" s="71"/>
      <c r="E73" s="115"/>
      <c r="F73" s="61"/>
      <c r="G73" s="62"/>
      <c r="H73" s="62"/>
      <c r="I73" s="63"/>
      <c r="J73" s="63"/>
      <c r="K73" s="140"/>
      <c r="L73" s="63"/>
      <c r="M73" s="63"/>
      <c r="N73" s="63"/>
      <c r="O73" s="140"/>
      <c r="P73" s="64"/>
      <c r="Q73" s="65"/>
      <c r="R73" s="29"/>
      <c r="S73" s="66"/>
      <c r="T73" s="67"/>
      <c r="U73" s="68"/>
      <c r="V73" s="67"/>
      <c r="W73" s="67"/>
      <c r="X73" s="68"/>
      <c r="Y73" s="29"/>
      <c r="Z73" s="67"/>
      <c r="AA73" s="67"/>
      <c r="AB73" s="68"/>
      <c r="AC73" s="66"/>
      <c r="AD73" s="67"/>
      <c r="AE73" s="67"/>
      <c r="AF73" s="67"/>
      <c r="AG73" s="103"/>
      <c r="AH73" s="67"/>
    </row>
    <row r="74" spans="1:34" x14ac:dyDescent="0.25">
      <c r="A74" s="71"/>
      <c r="B74" s="71"/>
      <c r="E74" s="115"/>
      <c r="F74" s="61"/>
      <c r="G74" s="62"/>
      <c r="H74" s="62"/>
      <c r="I74" s="63"/>
      <c r="J74" s="63"/>
      <c r="K74" s="140"/>
      <c r="L74" s="63"/>
      <c r="M74" s="63"/>
      <c r="N74" s="63"/>
      <c r="O74" s="140"/>
      <c r="P74" s="64"/>
      <c r="Q74" s="65"/>
      <c r="R74" s="29"/>
      <c r="S74" s="66"/>
      <c r="T74" s="67"/>
      <c r="U74" s="68"/>
      <c r="V74" s="67"/>
      <c r="W74" s="67"/>
      <c r="X74" s="68"/>
      <c r="Y74" s="29"/>
      <c r="Z74" s="67"/>
      <c r="AA74" s="67"/>
      <c r="AB74" s="68"/>
      <c r="AC74" s="66"/>
      <c r="AD74" s="67"/>
      <c r="AE74" s="67"/>
      <c r="AF74" s="67"/>
      <c r="AG74" s="103"/>
      <c r="AH74" s="67"/>
    </row>
    <row r="75" spans="1:34" x14ac:dyDescent="0.25">
      <c r="A75" s="71"/>
      <c r="B75" s="71"/>
      <c r="E75" s="115"/>
      <c r="F75" s="61"/>
      <c r="G75" s="62"/>
      <c r="H75" s="62"/>
      <c r="I75" s="63"/>
      <c r="J75" s="63"/>
      <c r="K75" s="140"/>
      <c r="L75" s="63"/>
      <c r="M75" s="63"/>
      <c r="N75" s="63"/>
      <c r="O75" s="140"/>
      <c r="P75" s="64"/>
      <c r="Q75" s="65"/>
      <c r="R75" s="29"/>
      <c r="S75" s="66"/>
      <c r="T75" s="67"/>
      <c r="U75" s="68"/>
      <c r="V75" s="67"/>
      <c r="W75" s="67"/>
      <c r="X75" s="68"/>
      <c r="Y75" s="29"/>
      <c r="Z75" s="67"/>
      <c r="AA75" s="67"/>
      <c r="AB75" s="68"/>
      <c r="AC75" s="66"/>
      <c r="AD75" s="67"/>
      <c r="AE75" s="67"/>
      <c r="AF75" s="67"/>
      <c r="AG75" s="103"/>
      <c r="AH75" s="67"/>
    </row>
    <row r="76" spans="1:34" x14ac:dyDescent="0.25">
      <c r="A76" s="71"/>
      <c r="B76" s="71"/>
      <c r="E76" s="115"/>
      <c r="F76" s="61"/>
      <c r="G76" s="62"/>
      <c r="H76" s="62"/>
      <c r="I76" s="63"/>
      <c r="J76" s="63"/>
      <c r="K76" s="140"/>
      <c r="L76" s="63"/>
      <c r="M76" s="63"/>
      <c r="N76" s="63"/>
      <c r="O76" s="140"/>
      <c r="P76" s="64"/>
      <c r="Q76" s="65"/>
      <c r="R76" s="29"/>
      <c r="S76" s="66"/>
      <c r="T76" s="67"/>
      <c r="U76" s="68"/>
      <c r="V76" s="67"/>
      <c r="W76" s="67"/>
      <c r="X76" s="68"/>
      <c r="Y76" s="29"/>
      <c r="Z76" s="67"/>
      <c r="AA76" s="67"/>
      <c r="AB76" s="68"/>
      <c r="AC76" s="66"/>
      <c r="AD76" s="67"/>
      <c r="AE76" s="67"/>
      <c r="AF76" s="67"/>
      <c r="AG76" s="103"/>
      <c r="AH76" s="67"/>
    </row>
    <row r="77" spans="1:34" x14ac:dyDescent="0.25">
      <c r="A77" s="71"/>
      <c r="B77" s="71"/>
      <c r="E77" s="115"/>
      <c r="F77" s="61"/>
      <c r="G77" s="62"/>
      <c r="H77" s="62"/>
      <c r="I77" s="63"/>
      <c r="J77" s="63"/>
      <c r="K77" s="140"/>
      <c r="L77" s="63"/>
      <c r="M77" s="63"/>
      <c r="N77" s="63"/>
      <c r="O77" s="140"/>
      <c r="P77" s="64"/>
      <c r="Q77" s="65"/>
      <c r="R77" s="29"/>
      <c r="S77" s="66"/>
      <c r="T77" s="67"/>
      <c r="U77" s="68"/>
      <c r="V77" s="67"/>
      <c r="W77" s="67"/>
      <c r="X77" s="68"/>
      <c r="Y77" s="29"/>
      <c r="Z77" s="67"/>
      <c r="AA77" s="67"/>
      <c r="AB77" s="68"/>
      <c r="AC77" s="66"/>
      <c r="AD77" s="67"/>
      <c r="AE77" s="67"/>
      <c r="AF77" s="67"/>
      <c r="AG77" s="103"/>
      <c r="AH77" s="67"/>
    </row>
    <row r="78" spans="1:34" x14ac:dyDescent="0.25">
      <c r="A78" s="71"/>
      <c r="B78" s="71"/>
      <c r="E78" s="115"/>
      <c r="F78" s="61"/>
      <c r="G78" s="62"/>
      <c r="H78" s="62"/>
      <c r="I78" s="63"/>
      <c r="J78" s="63"/>
      <c r="K78" s="140"/>
      <c r="L78" s="63"/>
      <c r="M78" s="63"/>
      <c r="N78" s="63"/>
      <c r="O78" s="140"/>
      <c r="P78" s="64"/>
      <c r="Q78" s="65"/>
      <c r="R78" s="29"/>
      <c r="S78" s="66"/>
      <c r="T78" s="67"/>
      <c r="U78" s="68"/>
      <c r="V78" s="67"/>
      <c r="W78" s="67"/>
      <c r="X78" s="68"/>
      <c r="Y78" s="29"/>
      <c r="Z78" s="67"/>
      <c r="AA78" s="67"/>
      <c r="AB78" s="68"/>
      <c r="AC78" s="66"/>
      <c r="AD78" s="67"/>
      <c r="AE78" s="67"/>
      <c r="AF78" s="67"/>
      <c r="AG78" s="103"/>
      <c r="AH78" s="67"/>
    </row>
    <row r="79" spans="1:34" x14ac:dyDescent="0.25">
      <c r="A79" s="71"/>
      <c r="B79" s="71"/>
      <c r="E79" s="115"/>
      <c r="F79" s="61"/>
      <c r="G79" s="62"/>
      <c r="H79" s="62"/>
      <c r="I79" s="63"/>
      <c r="J79" s="63"/>
      <c r="K79" s="140"/>
      <c r="L79" s="63"/>
      <c r="M79" s="63"/>
      <c r="N79" s="63"/>
      <c r="O79" s="140"/>
      <c r="P79" s="64"/>
      <c r="Q79" s="65"/>
      <c r="R79" s="29"/>
      <c r="S79" s="66"/>
      <c r="T79" s="67"/>
      <c r="U79" s="68"/>
      <c r="V79" s="67"/>
      <c r="W79" s="67"/>
      <c r="X79" s="68"/>
      <c r="Y79" s="29"/>
      <c r="Z79" s="67"/>
      <c r="AA79" s="67"/>
      <c r="AB79" s="68"/>
      <c r="AC79" s="66"/>
      <c r="AD79" s="67"/>
      <c r="AE79" s="67"/>
      <c r="AF79" s="67"/>
      <c r="AG79" s="103"/>
      <c r="AH79" s="67"/>
    </row>
    <row r="80" spans="1:34" x14ac:dyDescent="0.25">
      <c r="A80" s="71"/>
      <c r="B80" s="71"/>
      <c r="E80" s="115"/>
      <c r="F80" s="61"/>
      <c r="G80" s="62"/>
      <c r="H80" s="62"/>
      <c r="I80" s="63"/>
      <c r="J80" s="63"/>
      <c r="K80" s="140"/>
      <c r="L80" s="63"/>
      <c r="M80" s="63"/>
      <c r="N80" s="63"/>
      <c r="O80" s="140"/>
      <c r="P80" s="64"/>
      <c r="Q80" s="65"/>
      <c r="R80" s="29"/>
      <c r="S80" s="66"/>
      <c r="T80" s="67"/>
      <c r="U80" s="68"/>
      <c r="V80" s="67"/>
      <c r="W80" s="67"/>
      <c r="X80" s="68"/>
      <c r="Y80" s="29"/>
      <c r="Z80" s="67"/>
      <c r="AA80" s="67"/>
      <c r="AB80" s="68"/>
      <c r="AC80" s="66"/>
      <c r="AD80" s="67"/>
      <c r="AE80" s="67"/>
      <c r="AF80" s="67"/>
      <c r="AG80" s="103"/>
      <c r="AH80" s="67"/>
    </row>
    <row r="81" spans="1:34" x14ac:dyDescent="0.25">
      <c r="A81" s="71"/>
      <c r="B81" s="71"/>
      <c r="E81" s="115"/>
      <c r="F81" s="61"/>
      <c r="G81" s="62"/>
      <c r="H81" s="62"/>
      <c r="I81" s="63"/>
      <c r="J81" s="63"/>
      <c r="K81" s="140"/>
      <c r="L81" s="63"/>
      <c r="M81" s="63"/>
      <c r="N81" s="63"/>
      <c r="O81" s="140"/>
      <c r="P81" s="64"/>
      <c r="Q81" s="65"/>
      <c r="R81" s="29"/>
      <c r="S81" s="66"/>
      <c r="T81" s="67"/>
      <c r="U81" s="68"/>
      <c r="V81" s="67"/>
      <c r="W81" s="67"/>
      <c r="X81" s="68"/>
      <c r="Y81" s="29"/>
      <c r="Z81" s="67"/>
      <c r="AA81" s="67"/>
      <c r="AB81" s="68"/>
      <c r="AC81" s="66"/>
      <c r="AD81" s="67"/>
      <c r="AE81" s="67"/>
      <c r="AF81" s="67"/>
      <c r="AG81" s="103"/>
      <c r="AH81" s="67"/>
    </row>
    <row r="82" spans="1:34" x14ac:dyDescent="0.25">
      <c r="A82" s="71"/>
      <c r="B82" s="71"/>
      <c r="E82" s="115"/>
      <c r="F82" s="61"/>
      <c r="G82" s="62"/>
      <c r="H82" s="62"/>
      <c r="I82" s="63"/>
      <c r="J82" s="63"/>
      <c r="K82" s="140"/>
      <c r="L82" s="63"/>
      <c r="M82" s="63"/>
      <c r="N82" s="63"/>
      <c r="O82" s="140"/>
      <c r="P82" s="64"/>
      <c r="Q82" s="65"/>
      <c r="R82" s="29"/>
      <c r="S82" s="66"/>
      <c r="T82" s="67"/>
      <c r="U82" s="68"/>
      <c r="V82" s="67"/>
      <c r="W82" s="67"/>
      <c r="X82" s="68"/>
      <c r="Y82" s="29"/>
      <c r="Z82" s="67"/>
      <c r="AA82" s="67"/>
      <c r="AB82" s="68"/>
      <c r="AC82" s="66"/>
      <c r="AD82" s="67"/>
      <c r="AE82" s="67"/>
      <c r="AF82" s="67"/>
      <c r="AG82" s="103"/>
      <c r="AH82" s="67"/>
    </row>
    <row r="83" spans="1:34" x14ac:dyDescent="0.25">
      <c r="A83" s="71"/>
      <c r="B83" s="71"/>
      <c r="E83" s="115"/>
      <c r="F83" s="61"/>
      <c r="G83" s="62"/>
      <c r="H83" s="62"/>
      <c r="I83" s="63"/>
      <c r="J83" s="63"/>
      <c r="K83" s="140"/>
      <c r="L83" s="63"/>
      <c r="M83" s="63"/>
      <c r="N83" s="63"/>
      <c r="O83" s="140"/>
      <c r="P83" s="64"/>
      <c r="Q83" s="65"/>
      <c r="R83" s="29"/>
      <c r="S83" s="66"/>
      <c r="T83" s="67"/>
      <c r="U83" s="68"/>
      <c r="V83" s="67"/>
      <c r="W83" s="67"/>
      <c r="X83" s="68"/>
      <c r="Y83" s="29"/>
      <c r="Z83" s="67"/>
      <c r="AA83" s="67"/>
      <c r="AB83" s="68"/>
      <c r="AC83" s="66"/>
      <c r="AD83" s="67"/>
      <c r="AE83" s="67"/>
      <c r="AF83" s="67"/>
      <c r="AG83" s="103"/>
      <c r="AH83" s="67"/>
    </row>
    <row r="84" spans="1:34" x14ac:dyDescent="0.25">
      <c r="A84" s="71"/>
      <c r="B84" s="71"/>
      <c r="E84" s="115"/>
      <c r="F84" s="61"/>
      <c r="G84" s="62"/>
      <c r="H84" s="62"/>
      <c r="I84" s="63"/>
      <c r="J84" s="63"/>
      <c r="K84" s="140"/>
      <c r="L84" s="63"/>
      <c r="M84" s="63"/>
      <c r="N84" s="63"/>
      <c r="O84" s="140"/>
      <c r="P84" s="64"/>
      <c r="Q84" s="65"/>
      <c r="R84" s="29"/>
      <c r="S84" s="66"/>
      <c r="T84" s="67"/>
      <c r="U84" s="68"/>
      <c r="V84" s="67"/>
      <c r="W84" s="67"/>
      <c r="X84" s="68"/>
      <c r="Y84" s="29"/>
      <c r="Z84" s="67"/>
      <c r="AA84" s="67"/>
      <c r="AB84" s="68"/>
      <c r="AC84" s="66"/>
      <c r="AD84" s="67"/>
      <c r="AE84" s="67"/>
      <c r="AF84" s="67"/>
      <c r="AG84" s="103"/>
      <c r="AH84" s="67"/>
    </row>
    <row r="85" spans="1:34" x14ac:dyDescent="0.25">
      <c r="A85" s="71"/>
      <c r="B85" s="71"/>
      <c r="E85" s="115"/>
      <c r="F85" s="61"/>
      <c r="G85" s="62"/>
      <c r="H85" s="62"/>
      <c r="I85" s="63"/>
      <c r="J85" s="63"/>
      <c r="K85" s="140"/>
      <c r="L85" s="63"/>
      <c r="M85" s="63"/>
      <c r="N85" s="63"/>
      <c r="O85" s="140"/>
      <c r="P85" s="64"/>
      <c r="Q85" s="65"/>
      <c r="R85" s="29"/>
      <c r="S85" s="66"/>
      <c r="T85" s="67"/>
      <c r="U85" s="68"/>
      <c r="V85" s="67"/>
      <c r="W85" s="67"/>
      <c r="X85" s="68"/>
      <c r="Y85" s="29"/>
      <c r="Z85" s="67"/>
      <c r="AA85" s="67"/>
      <c r="AB85" s="68"/>
      <c r="AC85" s="66"/>
      <c r="AD85" s="67"/>
      <c r="AE85" s="67"/>
      <c r="AF85" s="67"/>
      <c r="AG85" s="103"/>
      <c r="AH85" s="67"/>
    </row>
    <row r="86" spans="1:34" x14ac:dyDescent="0.25">
      <c r="A86" s="71"/>
      <c r="B86" s="71"/>
      <c r="E86" s="115"/>
      <c r="F86" s="61"/>
      <c r="G86" s="62"/>
      <c r="H86" s="62"/>
      <c r="I86" s="63"/>
      <c r="J86" s="63"/>
      <c r="K86" s="140"/>
      <c r="L86" s="63"/>
      <c r="M86" s="63"/>
      <c r="N86" s="63"/>
      <c r="O86" s="140"/>
      <c r="P86" s="64"/>
      <c r="Q86" s="65"/>
      <c r="R86" s="29"/>
      <c r="S86" s="66"/>
      <c r="T86" s="67"/>
      <c r="U86" s="68"/>
      <c r="V86" s="67"/>
      <c r="W86" s="67"/>
      <c r="X86" s="68"/>
      <c r="Y86" s="29"/>
      <c r="Z86" s="67"/>
      <c r="AA86" s="67"/>
      <c r="AB86" s="68"/>
      <c r="AC86" s="66"/>
      <c r="AD86" s="67"/>
      <c r="AE86" s="67"/>
      <c r="AF86" s="67"/>
      <c r="AG86" s="103"/>
      <c r="AH86" s="67"/>
    </row>
    <row r="87" spans="1:34" x14ac:dyDescent="0.25">
      <c r="A87" s="71"/>
      <c r="B87" s="71"/>
      <c r="E87" s="115"/>
      <c r="F87" s="61"/>
      <c r="G87" s="62"/>
      <c r="H87" s="62"/>
      <c r="I87" s="63"/>
      <c r="J87" s="63"/>
      <c r="K87" s="140"/>
      <c r="L87" s="63"/>
      <c r="M87" s="63"/>
      <c r="N87" s="63"/>
      <c r="O87" s="140"/>
      <c r="P87" s="64"/>
      <c r="Q87" s="65"/>
      <c r="R87" s="29"/>
      <c r="S87" s="66"/>
      <c r="T87" s="67"/>
      <c r="U87" s="68"/>
      <c r="V87" s="67"/>
      <c r="W87" s="67"/>
      <c r="X87" s="68"/>
      <c r="Y87" s="29"/>
      <c r="Z87" s="67"/>
      <c r="AA87" s="67"/>
      <c r="AB87" s="68"/>
      <c r="AC87" s="66"/>
      <c r="AD87" s="67"/>
      <c r="AE87" s="67"/>
      <c r="AF87" s="67"/>
      <c r="AG87" s="103"/>
      <c r="AH87" s="67"/>
    </row>
    <row r="88" spans="1:34" x14ac:dyDescent="0.25">
      <c r="A88" s="71"/>
      <c r="B88" s="71"/>
      <c r="E88" s="115"/>
      <c r="F88" s="61"/>
      <c r="G88" s="62"/>
      <c r="H88" s="62"/>
      <c r="I88" s="63"/>
      <c r="J88" s="63"/>
      <c r="K88" s="140"/>
      <c r="L88" s="63"/>
      <c r="M88" s="63"/>
      <c r="N88" s="63"/>
      <c r="O88" s="140"/>
      <c r="P88" s="64"/>
      <c r="Q88" s="65"/>
      <c r="R88" s="29"/>
      <c r="S88" s="66"/>
      <c r="T88" s="67"/>
      <c r="U88" s="68"/>
      <c r="V88" s="67"/>
      <c r="W88" s="67"/>
      <c r="X88" s="68"/>
      <c r="Y88" s="29"/>
      <c r="Z88" s="67"/>
      <c r="AA88" s="67"/>
      <c r="AB88" s="68"/>
      <c r="AC88" s="66"/>
      <c r="AD88" s="67"/>
      <c r="AE88" s="67"/>
      <c r="AF88" s="67"/>
      <c r="AG88" s="103"/>
      <c r="AH88" s="67"/>
    </row>
    <row r="89" spans="1:34" x14ac:dyDescent="0.25">
      <c r="A89" s="71"/>
      <c r="B89" s="71"/>
      <c r="E89" s="115"/>
      <c r="F89" s="61"/>
      <c r="G89" s="62"/>
      <c r="H89" s="62"/>
      <c r="I89" s="63"/>
      <c r="J89" s="63"/>
      <c r="K89" s="140"/>
      <c r="L89" s="63"/>
      <c r="M89" s="63"/>
      <c r="N89" s="63"/>
      <c r="O89" s="140"/>
      <c r="P89" s="64"/>
      <c r="Q89" s="65"/>
      <c r="R89" s="29"/>
      <c r="S89" s="66"/>
      <c r="T89" s="67"/>
      <c r="U89" s="68"/>
      <c r="V89" s="67"/>
      <c r="W89" s="67"/>
      <c r="X89" s="68"/>
      <c r="Y89" s="29"/>
      <c r="Z89" s="67"/>
      <c r="AA89" s="67"/>
      <c r="AB89" s="68"/>
      <c r="AC89" s="66"/>
      <c r="AD89" s="67"/>
      <c r="AE89" s="67"/>
      <c r="AF89" s="67"/>
      <c r="AG89" s="103"/>
      <c r="AH89" s="67"/>
    </row>
    <row r="90" spans="1:34" x14ac:dyDescent="0.25">
      <c r="A90" s="71"/>
      <c r="B90" s="71"/>
      <c r="E90" s="115"/>
      <c r="F90" s="61"/>
      <c r="G90" s="62"/>
      <c r="H90" s="62"/>
      <c r="I90" s="63"/>
      <c r="J90" s="63"/>
      <c r="K90" s="140"/>
      <c r="L90" s="63"/>
      <c r="M90" s="63"/>
      <c r="N90" s="63"/>
      <c r="O90" s="140"/>
      <c r="P90" s="64"/>
      <c r="Q90" s="65"/>
      <c r="R90" s="29"/>
      <c r="S90" s="66"/>
      <c r="T90" s="67"/>
      <c r="U90" s="68"/>
      <c r="V90" s="67"/>
      <c r="W90" s="67"/>
      <c r="X90" s="68"/>
      <c r="Y90" s="29"/>
      <c r="Z90" s="67"/>
      <c r="AA90" s="67"/>
      <c r="AB90" s="68"/>
      <c r="AC90" s="66"/>
      <c r="AD90" s="67"/>
      <c r="AE90" s="67"/>
      <c r="AF90" s="67"/>
      <c r="AG90" s="103"/>
      <c r="AH90" s="67"/>
    </row>
    <row r="91" spans="1:34" x14ac:dyDescent="0.25">
      <c r="A91" s="71"/>
      <c r="B91" s="71"/>
      <c r="E91" s="115"/>
      <c r="F91" s="61"/>
      <c r="G91" s="62"/>
      <c r="H91" s="62"/>
      <c r="I91" s="63"/>
      <c r="J91" s="63"/>
      <c r="K91" s="140"/>
      <c r="L91" s="63"/>
      <c r="M91" s="63"/>
      <c r="N91" s="63"/>
      <c r="O91" s="140"/>
      <c r="P91" s="64"/>
      <c r="Q91" s="65"/>
      <c r="R91" s="29"/>
      <c r="S91" s="66"/>
      <c r="T91" s="67"/>
      <c r="U91" s="68"/>
      <c r="V91" s="67"/>
      <c r="W91" s="67"/>
      <c r="X91" s="68"/>
      <c r="Y91" s="29"/>
      <c r="Z91" s="67"/>
      <c r="AA91" s="67"/>
      <c r="AB91" s="68"/>
      <c r="AC91" s="66"/>
      <c r="AD91" s="67"/>
      <c r="AE91" s="67"/>
      <c r="AF91" s="67"/>
      <c r="AG91" s="103"/>
      <c r="AH91" s="67"/>
    </row>
    <row r="92" spans="1:34" x14ac:dyDescent="0.25">
      <c r="A92" s="71"/>
      <c r="B92" s="71"/>
      <c r="E92" s="115"/>
      <c r="F92" s="61"/>
      <c r="G92" s="62"/>
      <c r="H92" s="62"/>
      <c r="I92" s="63"/>
      <c r="J92" s="63"/>
      <c r="K92" s="140"/>
      <c r="L92" s="63"/>
      <c r="M92" s="63"/>
      <c r="N92" s="63"/>
      <c r="O92" s="140"/>
      <c r="P92" s="64"/>
      <c r="Q92" s="65"/>
      <c r="R92" s="29"/>
      <c r="S92" s="66"/>
      <c r="T92" s="67"/>
      <c r="U92" s="68"/>
      <c r="V92" s="67"/>
      <c r="W92" s="67"/>
      <c r="X92" s="68"/>
      <c r="Y92" s="29"/>
      <c r="Z92" s="67"/>
      <c r="AA92" s="67"/>
      <c r="AB92" s="68"/>
      <c r="AC92" s="66"/>
      <c r="AD92" s="67"/>
      <c r="AE92" s="67"/>
      <c r="AF92" s="67"/>
      <c r="AG92" s="103"/>
      <c r="AH92" s="67"/>
    </row>
    <row r="93" spans="1:34" x14ac:dyDescent="0.25">
      <c r="A93" s="71"/>
      <c r="B93" s="71"/>
      <c r="E93" s="115"/>
      <c r="F93" s="61"/>
      <c r="G93" s="62"/>
      <c r="H93" s="62"/>
      <c r="I93" s="63"/>
      <c r="J93" s="63"/>
      <c r="K93" s="140"/>
      <c r="L93" s="63"/>
      <c r="M93" s="63"/>
      <c r="N93" s="63"/>
      <c r="O93" s="140"/>
      <c r="P93" s="64"/>
      <c r="Q93" s="65"/>
      <c r="R93" s="29"/>
      <c r="S93" s="66"/>
      <c r="T93" s="67"/>
      <c r="U93" s="68"/>
      <c r="V93" s="67"/>
      <c r="W93" s="67"/>
      <c r="X93" s="68"/>
      <c r="Y93" s="29"/>
      <c r="Z93" s="67"/>
      <c r="AA93" s="67"/>
      <c r="AB93" s="68"/>
      <c r="AC93" s="66"/>
      <c r="AD93" s="67"/>
      <c r="AE93" s="67"/>
      <c r="AF93" s="67"/>
      <c r="AG93" s="103"/>
      <c r="AH93" s="67"/>
    </row>
    <row r="94" spans="1:34" x14ac:dyDescent="0.25">
      <c r="A94" s="71"/>
      <c r="B94" s="71"/>
      <c r="E94" s="115"/>
      <c r="F94" s="61"/>
      <c r="G94" s="62"/>
      <c r="H94" s="62"/>
      <c r="I94" s="63"/>
      <c r="J94" s="63"/>
      <c r="K94" s="140"/>
      <c r="L94" s="63"/>
      <c r="M94" s="63"/>
      <c r="N94" s="63"/>
      <c r="O94" s="140"/>
      <c r="P94" s="64"/>
      <c r="Q94" s="65"/>
      <c r="R94" s="29"/>
      <c r="S94" s="66"/>
      <c r="T94" s="67"/>
      <c r="U94" s="68"/>
      <c r="V94" s="67"/>
      <c r="W94" s="67"/>
      <c r="X94" s="68"/>
      <c r="Y94" s="29"/>
      <c r="Z94" s="67"/>
      <c r="AA94" s="67"/>
      <c r="AB94" s="68"/>
      <c r="AC94" s="66"/>
      <c r="AD94" s="67"/>
      <c r="AE94" s="67"/>
      <c r="AF94" s="67"/>
      <c r="AG94" s="103"/>
      <c r="AH94" s="67"/>
    </row>
    <row r="95" spans="1:34" x14ac:dyDescent="0.25">
      <c r="A95" s="71"/>
      <c r="B95" s="71"/>
      <c r="E95" s="115"/>
      <c r="F95" s="61"/>
      <c r="G95" s="62"/>
      <c r="H95" s="62"/>
      <c r="I95" s="63"/>
      <c r="J95" s="63"/>
      <c r="K95" s="140"/>
      <c r="L95" s="63"/>
      <c r="M95" s="63"/>
      <c r="N95" s="63"/>
      <c r="O95" s="140"/>
      <c r="P95" s="64"/>
      <c r="Q95" s="65"/>
      <c r="R95" s="29"/>
      <c r="S95" s="66"/>
      <c r="T95" s="67"/>
      <c r="U95" s="68"/>
      <c r="V95" s="67"/>
      <c r="W95" s="67"/>
      <c r="X95" s="68"/>
      <c r="Y95" s="29"/>
      <c r="Z95" s="67"/>
      <c r="AA95" s="67"/>
      <c r="AB95" s="68"/>
      <c r="AC95" s="66"/>
      <c r="AD95" s="67"/>
      <c r="AE95" s="67"/>
      <c r="AF95" s="67"/>
      <c r="AG95" s="103"/>
      <c r="AH95" s="67"/>
    </row>
    <row r="96" spans="1:34" x14ac:dyDescent="0.25">
      <c r="A96" s="71"/>
      <c r="B96" s="71"/>
      <c r="E96" s="115"/>
      <c r="F96" s="61"/>
      <c r="G96" s="62"/>
      <c r="H96" s="62"/>
      <c r="I96" s="63"/>
      <c r="J96" s="63"/>
      <c r="K96" s="140"/>
      <c r="L96" s="63"/>
      <c r="M96" s="63"/>
      <c r="N96" s="63"/>
      <c r="O96" s="140"/>
      <c r="P96" s="64"/>
      <c r="Q96" s="65"/>
      <c r="R96" s="29"/>
      <c r="S96" s="66"/>
      <c r="T96" s="67"/>
      <c r="U96" s="68"/>
      <c r="V96" s="67"/>
      <c r="W96" s="67"/>
      <c r="X96" s="68"/>
      <c r="Y96" s="29"/>
      <c r="Z96" s="67"/>
      <c r="AA96" s="67"/>
      <c r="AB96" s="68"/>
      <c r="AC96" s="66"/>
      <c r="AD96" s="67"/>
      <c r="AE96" s="67"/>
      <c r="AF96" s="67"/>
      <c r="AG96" s="103"/>
      <c r="AH96" s="67"/>
    </row>
    <row r="97" spans="1:34" x14ac:dyDescent="0.25">
      <c r="A97" s="71"/>
      <c r="B97" s="71"/>
      <c r="E97" s="115"/>
      <c r="F97" s="61"/>
      <c r="G97" s="62"/>
      <c r="H97" s="62"/>
      <c r="I97" s="63"/>
      <c r="J97" s="63"/>
      <c r="K97" s="140"/>
      <c r="L97" s="63"/>
      <c r="M97" s="63"/>
      <c r="N97" s="63"/>
      <c r="O97" s="140"/>
      <c r="P97" s="64"/>
      <c r="Q97" s="65"/>
      <c r="R97" s="29"/>
      <c r="S97" s="66"/>
      <c r="T97" s="67"/>
      <c r="U97" s="68"/>
      <c r="V97" s="67"/>
      <c r="W97" s="67"/>
      <c r="X97" s="68"/>
      <c r="Y97" s="29"/>
      <c r="Z97" s="67"/>
      <c r="AA97" s="67"/>
      <c r="AB97" s="68"/>
      <c r="AC97" s="66"/>
      <c r="AD97" s="67"/>
      <c r="AE97" s="67"/>
      <c r="AF97" s="67"/>
      <c r="AG97" s="103"/>
      <c r="AH97" s="67"/>
    </row>
    <row r="98" spans="1:34" x14ac:dyDescent="0.25">
      <c r="A98" s="71"/>
      <c r="B98" s="71"/>
      <c r="E98" s="115"/>
      <c r="F98" s="61"/>
      <c r="G98" s="62"/>
      <c r="H98" s="62"/>
      <c r="I98" s="63"/>
      <c r="J98" s="63"/>
      <c r="K98" s="140"/>
      <c r="L98" s="63"/>
      <c r="M98" s="63"/>
      <c r="N98" s="63"/>
      <c r="O98" s="140"/>
      <c r="P98" s="64"/>
      <c r="Q98" s="65"/>
      <c r="R98" s="29"/>
      <c r="S98" s="66"/>
      <c r="T98" s="67"/>
      <c r="U98" s="68"/>
      <c r="V98" s="67"/>
      <c r="W98" s="67"/>
      <c r="X98" s="68"/>
      <c r="Y98" s="29"/>
      <c r="Z98" s="67"/>
      <c r="AA98" s="67"/>
      <c r="AB98" s="68"/>
      <c r="AC98" s="66"/>
      <c r="AD98" s="67"/>
      <c r="AE98" s="67"/>
      <c r="AF98" s="67"/>
      <c r="AG98" s="103"/>
      <c r="AH98" s="67"/>
    </row>
    <row r="99" spans="1:34" x14ac:dyDescent="0.25">
      <c r="A99" s="71"/>
      <c r="B99" s="71"/>
      <c r="E99" s="115"/>
      <c r="F99" s="61"/>
      <c r="G99" s="62"/>
      <c r="H99" s="62"/>
      <c r="I99" s="63"/>
      <c r="J99" s="63"/>
      <c r="K99" s="140"/>
      <c r="L99" s="63"/>
      <c r="M99" s="63"/>
      <c r="N99" s="63"/>
      <c r="O99" s="140"/>
      <c r="P99" s="64"/>
      <c r="Q99" s="65"/>
      <c r="R99" s="29"/>
      <c r="S99" s="66"/>
      <c r="T99" s="67"/>
      <c r="U99" s="68"/>
      <c r="V99" s="67"/>
      <c r="W99" s="67"/>
      <c r="X99" s="68"/>
      <c r="Y99" s="29"/>
      <c r="Z99" s="67"/>
      <c r="AA99" s="67"/>
      <c r="AB99" s="68"/>
      <c r="AC99" s="66"/>
      <c r="AD99" s="67"/>
      <c r="AE99" s="67"/>
      <c r="AF99" s="67"/>
      <c r="AG99" s="103"/>
      <c r="AH99" s="67"/>
    </row>
    <row r="100" spans="1:34" x14ac:dyDescent="0.25">
      <c r="A100" s="71"/>
      <c r="B100" s="71"/>
      <c r="E100" s="115"/>
      <c r="F100" s="61"/>
      <c r="G100" s="62"/>
      <c r="H100" s="62"/>
      <c r="I100" s="63"/>
      <c r="J100" s="63"/>
      <c r="K100" s="140"/>
      <c r="L100" s="63"/>
      <c r="M100" s="63"/>
      <c r="N100" s="63"/>
      <c r="O100" s="140"/>
      <c r="P100" s="64"/>
      <c r="Q100" s="65"/>
      <c r="R100" s="29"/>
      <c r="S100" s="66"/>
      <c r="T100" s="67"/>
      <c r="U100" s="68"/>
      <c r="V100" s="67"/>
      <c r="W100" s="67"/>
      <c r="X100" s="68"/>
      <c r="Y100" s="29"/>
      <c r="Z100" s="67"/>
      <c r="AA100" s="67"/>
      <c r="AB100" s="68"/>
      <c r="AC100" s="66"/>
      <c r="AD100" s="67"/>
      <c r="AE100" s="67"/>
      <c r="AF100" s="67"/>
      <c r="AG100" s="103"/>
      <c r="AH100" s="67"/>
    </row>
    <row r="101" spans="1:34" x14ac:dyDescent="0.25">
      <c r="A101" s="71"/>
      <c r="B101" s="71"/>
      <c r="E101" s="115"/>
      <c r="F101" s="61"/>
      <c r="G101" s="62"/>
      <c r="H101" s="62"/>
      <c r="I101" s="63"/>
      <c r="J101" s="63"/>
      <c r="K101" s="140"/>
      <c r="L101" s="63"/>
      <c r="M101" s="63"/>
      <c r="N101" s="63"/>
      <c r="O101" s="140"/>
      <c r="P101" s="64"/>
      <c r="Q101" s="65"/>
      <c r="R101" s="29"/>
      <c r="S101" s="66"/>
      <c r="T101" s="67"/>
      <c r="U101" s="68"/>
      <c r="V101" s="67"/>
      <c r="W101" s="67"/>
      <c r="X101" s="68"/>
      <c r="Y101" s="29"/>
      <c r="Z101" s="67"/>
      <c r="AA101" s="67"/>
      <c r="AB101" s="68"/>
      <c r="AC101" s="66"/>
      <c r="AD101" s="67"/>
      <c r="AE101" s="67"/>
      <c r="AF101" s="67"/>
      <c r="AG101" s="103"/>
      <c r="AH101" s="67"/>
    </row>
    <row r="102" spans="1:34" x14ac:dyDescent="0.25">
      <c r="A102" s="71"/>
      <c r="B102" s="71"/>
      <c r="E102" s="115"/>
      <c r="F102" s="61"/>
      <c r="G102" s="62"/>
      <c r="H102" s="62"/>
      <c r="I102" s="63"/>
      <c r="J102" s="63"/>
      <c r="K102" s="140"/>
      <c r="L102" s="63"/>
      <c r="M102" s="63"/>
      <c r="N102" s="63"/>
      <c r="O102" s="140"/>
      <c r="P102" s="64"/>
      <c r="Q102" s="65"/>
      <c r="R102" s="29"/>
      <c r="S102" s="66"/>
      <c r="T102" s="67"/>
      <c r="U102" s="68"/>
      <c r="V102" s="67"/>
      <c r="W102" s="67"/>
      <c r="X102" s="68"/>
      <c r="Y102" s="29"/>
      <c r="Z102" s="67"/>
      <c r="AA102" s="67"/>
      <c r="AB102" s="68"/>
      <c r="AC102" s="66"/>
      <c r="AD102" s="67"/>
      <c r="AE102" s="67"/>
      <c r="AF102" s="67"/>
      <c r="AG102" s="103"/>
      <c r="AH102" s="67"/>
    </row>
    <row r="103" spans="1:34" x14ac:dyDescent="0.25">
      <c r="A103" s="71"/>
      <c r="B103" s="71"/>
      <c r="E103" s="115"/>
      <c r="F103" s="61"/>
      <c r="G103" s="62"/>
      <c r="H103" s="62"/>
      <c r="I103" s="63"/>
      <c r="J103" s="63"/>
      <c r="K103" s="140"/>
      <c r="L103" s="63"/>
      <c r="M103" s="63"/>
      <c r="N103" s="63"/>
      <c r="O103" s="140"/>
      <c r="P103" s="64"/>
      <c r="Q103" s="65"/>
      <c r="R103" s="29"/>
      <c r="S103" s="66"/>
      <c r="T103" s="67"/>
      <c r="U103" s="68"/>
      <c r="V103" s="67"/>
      <c r="W103" s="67"/>
      <c r="X103" s="68"/>
      <c r="Y103" s="29"/>
      <c r="Z103" s="67"/>
      <c r="AA103" s="67"/>
      <c r="AB103" s="68"/>
      <c r="AC103" s="66"/>
      <c r="AD103" s="67"/>
      <c r="AE103" s="67"/>
      <c r="AF103" s="67"/>
      <c r="AG103" s="103"/>
      <c r="AH103" s="67"/>
    </row>
    <row r="104" spans="1:34" x14ac:dyDescent="0.25">
      <c r="A104" s="71"/>
      <c r="B104" s="71"/>
      <c r="E104" s="115"/>
      <c r="F104" s="61"/>
      <c r="G104" s="62"/>
      <c r="H104" s="62"/>
      <c r="I104" s="63"/>
      <c r="J104" s="63"/>
      <c r="K104" s="140"/>
      <c r="L104" s="63"/>
      <c r="M104" s="63"/>
      <c r="N104" s="63"/>
      <c r="O104" s="140"/>
      <c r="P104" s="64"/>
      <c r="Q104" s="65"/>
      <c r="R104" s="29"/>
      <c r="S104" s="66"/>
      <c r="T104" s="67"/>
      <c r="U104" s="68"/>
      <c r="V104" s="67"/>
      <c r="W104" s="67"/>
      <c r="X104" s="68"/>
      <c r="Y104" s="29"/>
      <c r="Z104" s="67"/>
      <c r="AA104" s="67"/>
      <c r="AB104" s="68"/>
      <c r="AC104" s="66"/>
      <c r="AD104" s="67"/>
      <c r="AE104" s="67"/>
      <c r="AF104" s="67"/>
      <c r="AG104" s="103"/>
      <c r="AH104" s="67"/>
    </row>
    <row r="105" spans="1:34" x14ac:dyDescent="0.25">
      <c r="A105" s="71"/>
      <c r="B105" s="71"/>
      <c r="E105" s="115"/>
      <c r="F105" s="61"/>
      <c r="G105" s="62"/>
      <c r="H105" s="62"/>
      <c r="I105" s="63"/>
      <c r="J105" s="63"/>
      <c r="K105" s="140"/>
      <c r="L105" s="63"/>
      <c r="M105" s="63"/>
      <c r="N105" s="63"/>
      <c r="O105" s="140"/>
      <c r="P105" s="64"/>
      <c r="Q105" s="65"/>
      <c r="R105" s="29"/>
      <c r="S105" s="66"/>
      <c r="T105" s="67"/>
      <c r="U105" s="68"/>
      <c r="V105" s="67"/>
      <c r="W105" s="67"/>
      <c r="X105" s="68"/>
      <c r="Y105" s="29"/>
      <c r="Z105" s="67"/>
      <c r="AA105" s="67"/>
      <c r="AB105" s="68"/>
      <c r="AC105" s="66"/>
      <c r="AD105" s="67"/>
      <c r="AE105" s="67"/>
      <c r="AF105" s="67"/>
      <c r="AG105" s="103"/>
      <c r="AH105" s="67"/>
    </row>
    <row r="106" spans="1:34" x14ac:dyDescent="0.25">
      <c r="A106" s="71"/>
      <c r="B106" s="71"/>
      <c r="E106" s="115"/>
      <c r="F106" s="61"/>
      <c r="G106" s="62"/>
      <c r="H106" s="62"/>
      <c r="I106" s="63"/>
      <c r="J106" s="63"/>
      <c r="K106" s="140"/>
      <c r="L106" s="63"/>
      <c r="M106" s="63"/>
      <c r="N106" s="63"/>
      <c r="O106" s="140"/>
      <c r="P106" s="64"/>
      <c r="Q106" s="65"/>
      <c r="R106" s="29"/>
      <c r="S106" s="66"/>
      <c r="T106" s="67"/>
      <c r="U106" s="68"/>
      <c r="V106" s="67"/>
      <c r="W106" s="67"/>
      <c r="X106" s="68"/>
      <c r="Y106" s="29"/>
      <c r="Z106" s="67"/>
      <c r="AA106" s="67"/>
      <c r="AB106" s="68"/>
      <c r="AC106" s="66"/>
      <c r="AD106" s="67"/>
      <c r="AE106" s="67"/>
      <c r="AF106" s="67"/>
      <c r="AG106" s="103"/>
      <c r="AH106" s="67"/>
    </row>
    <row r="107" spans="1:34" x14ac:dyDescent="0.25">
      <c r="A107" s="71"/>
      <c r="B107" s="71"/>
      <c r="E107" s="115"/>
      <c r="F107" s="61"/>
      <c r="G107" s="62"/>
      <c r="H107" s="62"/>
      <c r="I107" s="63"/>
      <c r="J107" s="63"/>
      <c r="K107" s="140"/>
      <c r="L107" s="63"/>
      <c r="M107" s="63"/>
      <c r="N107" s="63"/>
      <c r="O107" s="140"/>
      <c r="P107" s="64"/>
      <c r="Q107" s="65"/>
      <c r="R107" s="29"/>
      <c r="S107" s="66"/>
      <c r="T107" s="67"/>
      <c r="U107" s="68"/>
      <c r="V107" s="67"/>
      <c r="W107" s="67"/>
      <c r="X107" s="68"/>
      <c r="Y107" s="29"/>
      <c r="Z107" s="67"/>
      <c r="AA107" s="67"/>
      <c r="AB107" s="68"/>
      <c r="AC107" s="66"/>
      <c r="AD107" s="67"/>
      <c r="AE107" s="67"/>
      <c r="AF107" s="67"/>
      <c r="AG107" s="103"/>
      <c r="AH107" s="67"/>
    </row>
    <row r="108" spans="1:34" x14ac:dyDescent="0.25">
      <c r="A108" s="71"/>
      <c r="B108" s="71"/>
      <c r="E108" s="115"/>
      <c r="F108" s="61"/>
      <c r="G108" s="62"/>
      <c r="H108" s="62"/>
      <c r="I108" s="63"/>
      <c r="J108" s="63"/>
      <c r="K108" s="140"/>
      <c r="L108" s="63"/>
      <c r="M108" s="63"/>
      <c r="N108" s="63"/>
      <c r="O108" s="140"/>
      <c r="P108" s="64"/>
      <c r="Q108" s="65"/>
      <c r="R108" s="29"/>
      <c r="S108" s="66"/>
      <c r="T108" s="67"/>
      <c r="U108" s="68"/>
      <c r="V108" s="67"/>
      <c r="W108" s="67"/>
      <c r="X108" s="68"/>
      <c r="Y108" s="29"/>
      <c r="Z108" s="67"/>
      <c r="AA108" s="67"/>
      <c r="AB108" s="68"/>
      <c r="AC108" s="66"/>
      <c r="AD108" s="67"/>
      <c r="AE108" s="67"/>
      <c r="AF108" s="67"/>
      <c r="AG108" s="103"/>
      <c r="AH108" s="67"/>
    </row>
    <row r="109" spans="1:34" x14ac:dyDescent="0.25">
      <c r="A109" s="71"/>
      <c r="B109" s="71"/>
      <c r="E109" s="115"/>
      <c r="F109" s="61"/>
      <c r="G109" s="62"/>
      <c r="H109" s="62"/>
      <c r="I109" s="63"/>
      <c r="J109" s="63"/>
      <c r="K109" s="140"/>
      <c r="L109" s="63"/>
      <c r="M109" s="63"/>
      <c r="N109" s="63"/>
      <c r="O109" s="140"/>
      <c r="P109" s="64"/>
      <c r="Q109" s="65"/>
      <c r="R109" s="29"/>
      <c r="S109" s="66"/>
      <c r="T109" s="67"/>
      <c r="U109" s="68"/>
      <c r="V109" s="67"/>
      <c r="W109" s="67"/>
      <c r="X109" s="68"/>
      <c r="Y109" s="29"/>
      <c r="Z109" s="67"/>
      <c r="AA109" s="67"/>
      <c r="AB109" s="68"/>
      <c r="AC109" s="66"/>
      <c r="AD109" s="67"/>
      <c r="AE109" s="67"/>
      <c r="AF109" s="67"/>
      <c r="AG109" s="103"/>
      <c r="AH109" s="67"/>
    </row>
    <row r="110" spans="1:34" x14ac:dyDescent="0.25">
      <c r="A110" s="71"/>
      <c r="B110" s="71"/>
      <c r="E110" s="115"/>
      <c r="F110" s="61"/>
      <c r="G110" s="62"/>
      <c r="H110" s="62"/>
      <c r="I110" s="63"/>
      <c r="J110" s="63"/>
      <c r="K110" s="140"/>
      <c r="L110" s="63"/>
      <c r="M110" s="63"/>
      <c r="N110" s="63"/>
      <c r="O110" s="140"/>
      <c r="P110" s="64"/>
      <c r="Q110" s="65"/>
      <c r="R110" s="29"/>
      <c r="S110" s="66"/>
      <c r="T110" s="67"/>
      <c r="U110" s="68"/>
      <c r="V110" s="67"/>
      <c r="W110" s="67"/>
      <c r="X110" s="68"/>
      <c r="Y110" s="29"/>
      <c r="Z110" s="67"/>
      <c r="AA110" s="67"/>
      <c r="AB110" s="68"/>
      <c r="AC110" s="66"/>
      <c r="AD110" s="67"/>
      <c r="AE110" s="67"/>
      <c r="AF110" s="67"/>
      <c r="AG110" s="103"/>
      <c r="AH110" s="67"/>
    </row>
    <row r="111" spans="1:34" x14ac:dyDescent="0.25">
      <c r="A111" s="71"/>
      <c r="B111" s="71"/>
      <c r="E111" s="115"/>
      <c r="F111" s="61"/>
      <c r="G111" s="62"/>
      <c r="H111" s="62"/>
      <c r="I111" s="63"/>
      <c r="J111" s="63"/>
      <c r="K111" s="140"/>
      <c r="L111" s="63"/>
      <c r="M111" s="63"/>
      <c r="N111" s="63"/>
      <c r="O111" s="140"/>
      <c r="P111" s="64"/>
      <c r="Q111" s="65"/>
      <c r="R111" s="29"/>
      <c r="S111" s="66"/>
      <c r="T111" s="67"/>
      <c r="U111" s="68"/>
      <c r="V111" s="67"/>
      <c r="W111" s="67"/>
      <c r="X111" s="68"/>
      <c r="Y111" s="29"/>
      <c r="Z111" s="67"/>
      <c r="AA111" s="67"/>
      <c r="AB111" s="68"/>
      <c r="AC111" s="66"/>
      <c r="AD111" s="67"/>
      <c r="AE111" s="67"/>
      <c r="AF111" s="67"/>
      <c r="AG111" s="103"/>
      <c r="AH111" s="67"/>
    </row>
    <row r="112" spans="1:34" x14ac:dyDescent="0.25">
      <c r="A112" s="71"/>
      <c r="B112" s="71"/>
      <c r="E112" s="115"/>
      <c r="F112" s="61"/>
      <c r="G112" s="62"/>
      <c r="H112" s="62"/>
      <c r="I112" s="63"/>
      <c r="J112" s="63"/>
      <c r="K112" s="140"/>
      <c r="L112" s="63"/>
      <c r="M112" s="63"/>
      <c r="N112" s="63"/>
      <c r="O112" s="140"/>
      <c r="P112" s="64"/>
      <c r="Q112" s="65"/>
      <c r="R112" s="29"/>
      <c r="S112" s="66"/>
      <c r="T112" s="67"/>
      <c r="U112" s="68"/>
      <c r="V112" s="67"/>
      <c r="W112" s="67"/>
      <c r="X112" s="68"/>
      <c r="Y112" s="29"/>
      <c r="Z112" s="67"/>
      <c r="AA112" s="67"/>
      <c r="AB112" s="68"/>
      <c r="AC112" s="66"/>
      <c r="AD112" s="67"/>
      <c r="AE112" s="67"/>
      <c r="AF112" s="67"/>
      <c r="AG112" s="103"/>
      <c r="AH112" s="67"/>
    </row>
    <row r="113" spans="1:34" x14ac:dyDescent="0.25">
      <c r="A113" s="71"/>
      <c r="B113" s="71"/>
      <c r="E113" s="115"/>
      <c r="F113" s="61"/>
      <c r="G113" s="62"/>
      <c r="H113" s="62"/>
      <c r="I113" s="63"/>
      <c r="J113" s="63"/>
      <c r="K113" s="140"/>
      <c r="L113" s="63"/>
      <c r="M113" s="63"/>
      <c r="N113" s="63"/>
      <c r="O113" s="140"/>
      <c r="P113" s="64"/>
      <c r="Q113" s="65"/>
      <c r="R113" s="29"/>
      <c r="S113" s="66"/>
      <c r="T113" s="67"/>
      <c r="U113" s="68"/>
      <c r="V113" s="67"/>
      <c r="W113" s="67"/>
      <c r="X113" s="68"/>
      <c r="Y113" s="29"/>
      <c r="Z113" s="67"/>
      <c r="AA113" s="67"/>
      <c r="AB113" s="68"/>
      <c r="AC113" s="66"/>
      <c r="AD113" s="67"/>
      <c r="AE113" s="67"/>
      <c r="AF113" s="67"/>
      <c r="AG113" s="103"/>
      <c r="AH113" s="67"/>
    </row>
    <row r="114" spans="1:34" x14ac:dyDescent="0.25">
      <c r="A114" s="71"/>
      <c r="B114" s="71"/>
      <c r="E114" s="115"/>
      <c r="F114" s="61"/>
      <c r="G114" s="62"/>
      <c r="H114" s="62"/>
      <c r="I114" s="63"/>
      <c r="J114" s="63"/>
      <c r="K114" s="140"/>
      <c r="L114" s="63"/>
      <c r="M114" s="63"/>
      <c r="N114" s="63"/>
      <c r="O114" s="140"/>
      <c r="P114" s="64"/>
      <c r="Q114" s="65"/>
      <c r="R114" s="29"/>
      <c r="S114" s="66"/>
      <c r="T114" s="67"/>
      <c r="U114" s="68"/>
      <c r="V114" s="67"/>
      <c r="W114" s="67"/>
      <c r="X114" s="68"/>
      <c r="Y114" s="29"/>
      <c r="Z114" s="67"/>
      <c r="AA114" s="67"/>
      <c r="AB114" s="68"/>
      <c r="AC114" s="66"/>
      <c r="AD114" s="67"/>
      <c r="AE114" s="67"/>
      <c r="AF114" s="67"/>
      <c r="AG114" s="103"/>
      <c r="AH114" s="67"/>
    </row>
    <row r="115" spans="1:34" x14ac:dyDescent="0.25">
      <c r="A115" s="71"/>
      <c r="B115" s="71"/>
      <c r="E115" s="115"/>
      <c r="F115" s="61"/>
      <c r="G115" s="62"/>
      <c r="H115" s="62"/>
      <c r="I115" s="63"/>
      <c r="J115" s="63"/>
      <c r="K115" s="140"/>
      <c r="L115" s="63"/>
      <c r="M115" s="63"/>
      <c r="N115" s="63"/>
      <c r="O115" s="140"/>
      <c r="P115" s="64"/>
      <c r="Q115" s="65"/>
      <c r="R115" s="29"/>
      <c r="S115" s="66"/>
      <c r="T115" s="67"/>
      <c r="U115" s="68"/>
      <c r="V115" s="67"/>
      <c r="W115" s="67"/>
      <c r="X115" s="68"/>
      <c r="Y115" s="29"/>
      <c r="Z115" s="67"/>
      <c r="AA115" s="67"/>
      <c r="AB115" s="68"/>
      <c r="AC115" s="66"/>
      <c r="AD115" s="67"/>
      <c r="AE115" s="67"/>
      <c r="AF115" s="67"/>
      <c r="AG115" s="103"/>
      <c r="AH115" s="67"/>
    </row>
    <row r="116" spans="1:34" x14ac:dyDescent="0.25">
      <c r="A116" s="71"/>
      <c r="B116" s="71"/>
      <c r="E116" s="115"/>
      <c r="F116" s="61"/>
      <c r="G116" s="62"/>
      <c r="H116" s="62"/>
      <c r="I116" s="63"/>
      <c r="J116" s="63"/>
      <c r="K116" s="140"/>
      <c r="L116" s="63"/>
      <c r="M116" s="63"/>
      <c r="N116" s="63"/>
      <c r="O116" s="140"/>
      <c r="P116" s="64"/>
      <c r="Q116" s="65"/>
      <c r="R116" s="29"/>
      <c r="S116" s="66"/>
      <c r="T116" s="67"/>
      <c r="U116" s="68"/>
      <c r="V116" s="67"/>
      <c r="W116" s="67"/>
      <c r="X116" s="68"/>
      <c r="Y116" s="29"/>
      <c r="Z116" s="67"/>
      <c r="AA116" s="67"/>
      <c r="AB116" s="68"/>
      <c r="AC116" s="66"/>
      <c r="AD116" s="67"/>
      <c r="AE116" s="67"/>
      <c r="AF116" s="67"/>
      <c r="AG116" s="103"/>
      <c r="AH116" s="67"/>
    </row>
    <row r="117" spans="1:34" x14ac:dyDescent="0.25">
      <c r="A117" s="71"/>
      <c r="B117" s="71"/>
      <c r="E117" s="115"/>
      <c r="F117" s="61"/>
      <c r="G117" s="62"/>
      <c r="H117" s="62"/>
      <c r="I117" s="63"/>
      <c r="J117" s="63"/>
      <c r="K117" s="140"/>
      <c r="L117" s="63"/>
      <c r="M117" s="63"/>
      <c r="N117" s="63"/>
      <c r="O117" s="140"/>
      <c r="P117" s="64"/>
      <c r="Q117" s="65"/>
      <c r="R117" s="29"/>
      <c r="S117" s="66"/>
      <c r="T117" s="67"/>
      <c r="U117" s="68"/>
      <c r="V117" s="67"/>
      <c r="W117" s="67"/>
      <c r="X117" s="68"/>
      <c r="Y117" s="29"/>
      <c r="Z117" s="67"/>
      <c r="AA117" s="67"/>
      <c r="AB117" s="68"/>
      <c r="AC117" s="66"/>
      <c r="AD117" s="67"/>
      <c r="AE117" s="67"/>
      <c r="AF117" s="67"/>
      <c r="AG117" s="103"/>
      <c r="AH117" s="67"/>
    </row>
    <row r="118" spans="1:34" x14ac:dyDescent="0.25">
      <c r="A118" s="71"/>
      <c r="B118" s="71"/>
      <c r="E118" s="115"/>
      <c r="F118" s="61"/>
      <c r="G118" s="62"/>
      <c r="H118" s="62"/>
      <c r="I118" s="63"/>
      <c r="J118" s="63"/>
      <c r="K118" s="140"/>
      <c r="L118" s="63"/>
      <c r="M118" s="63"/>
      <c r="N118" s="63"/>
      <c r="O118" s="140"/>
      <c r="P118" s="64"/>
      <c r="Q118" s="65"/>
      <c r="R118" s="29"/>
      <c r="S118" s="66"/>
      <c r="T118" s="67"/>
      <c r="U118" s="68"/>
      <c r="V118" s="67"/>
      <c r="W118" s="67"/>
      <c r="X118" s="68"/>
      <c r="Y118" s="29"/>
      <c r="Z118" s="67"/>
      <c r="AA118" s="67"/>
      <c r="AB118" s="68"/>
      <c r="AC118" s="66"/>
      <c r="AD118" s="67"/>
      <c r="AE118" s="67"/>
      <c r="AF118" s="67"/>
      <c r="AG118" s="103"/>
      <c r="AH118" s="67"/>
    </row>
    <row r="119" spans="1:34" x14ac:dyDescent="0.25">
      <c r="A119" s="71"/>
      <c r="B119" s="71"/>
      <c r="E119" s="115"/>
      <c r="F119" s="61"/>
      <c r="G119" s="62"/>
      <c r="H119" s="62"/>
      <c r="I119" s="63"/>
      <c r="J119" s="63"/>
      <c r="K119" s="140"/>
      <c r="L119" s="63"/>
      <c r="M119" s="63"/>
      <c r="N119" s="63"/>
      <c r="O119" s="140"/>
      <c r="P119" s="64"/>
      <c r="Q119" s="65"/>
      <c r="R119" s="29"/>
      <c r="S119" s="66"/>
      <c r="T119" s="67"/>
      <c r="U119" s="68"/>
      <c r="V119" s="67"/>
      <c r="W119" s="67"/>
      <c r="X119" s="68"/>
      <c r="Y119" s="29"/>
      <c r="Z119" s="67"/>
      <c r="AA119" s="67"/>
      <c r="AB119" s="68"/>
      <c r="AC119" s="66"/>
      <c r="AD119" s="67"/>
      <c r="AE119" s="67"/>
      <c r="AF119" s="67"/>
      <c r="AG119" s="103"/>
      <c r="AH119" s="67"/>
    </row>
    <row r="120" spans="1:34" x14ac:dyDescent="0.25">
      <c r="A120" s="71"/>
      <c r="B120" s="71"/>
      <c r="E120" s="115"/>
      <c r="F120" s="61"/>
      <c r="G120" s="62"/>
      <c r="H120" s="62"/>
      <c r="I120" s="63"/>
      <c r="J120" s="63"/>
      <c r="K120" s="140"/>
      <c r="L120" s="63"/>
      <c r="M120" s="63"/>
      <c r="N120" s="63"/>
      <c r="O120" s="140"/>
      <c r="P120" s="64"/>
      <c r="Q120" s="65"/>
      <c r="R120" s="29"/>
      <c r="S120" s="66"/>
      <c r="T120" s="67"/>
      <c r="U120" s="68"/>
      <c r="V120" s="67"/>
      <c r="W120" s="67"/>
      <c r="X120" s="68"/>
      <c r="Y120" s="29"/>
      <c r="Z120" s="67"/>
      <c r="AA120" s="67"/>
      <c r="AB120" s="68"/>
      <c r="AC120" s="66"/>
      <c r="AD120" s="67"/>
      <c r="AE120" s="67"/>
      <c r="AF120" s="67"/>
      <c r="AG120" s="103"/>
      <c r="AH120" s="67"/>
    </row>
    <row r="121" spans="1:34" x14ac:dyDescent="0.25">
      <c r="A121" s="71"/>
      <c r="B121" s="71"/>
      <c r="E121" s="115"/>
      <c r="F121" s="61"/>
      <c r="G121" s="62"/>
      <c r="H121" s="62"/>
      <c r="I121" s="63"/>
      <c r="J121" s="63"/>
      <c r="K121" s="140"/>
      <c r="L121" s="63"/>
      <c r="M121" s="63"/>
      <c r="N121" s="63"/>
      <c r="O121" s="140"/>
      <c r="P121" s="64"/>
      <c r="Q121" s="65"/>
      <c r="R121" s="29"/>
      <c r="S121" s="66"/>
      <c r="T121" s="67"/>
      <c r="U121" s="68"/>
      <c r="V121" s="67"/>
      <c r="W121" s="67"/>
      <c r="X121" s="68"/>
      <c r="Y121" s="29"/>
      <c r="Z121" s="67"/>
      <c r="AA121" s="67"/>
      <c r="AB121" s="68"/>
      <c r="AC121" s="66"/>
      <c r="AD121" s="67"/>
      <c r="AE121" s="67"/>
      <c r="AF121" s="67"/>
      <c r="AG121" s="103"/>
      <c r="AH121" s="67"/>
    </row>
    <row r="122" spans="1:34" x14ac:dyDescent="0.25">
      <c r="A122" s="71"/>
      <c r="B122" s="71"/>
      <c r="E122" s="115"/>
      <c r="F122" s="61"/>
      <c r="G122" s="62"/>
      <c r="H122" s="62"/>
      <c r="I122" s="63"/>
      <c r="J122" s="63"/>
      <c r="K122" s="140"/>
      <c r="L122" s="63"/>
      <c r="M122" s="63"/>
      <c r="N122" s="63"/>
      <c r="O122" s="140"/>
      <c r="P122" s="64"/>
      <c r="Q122" s="65"/>
      <c r="R122" s="29"/>
      <c r="S122" s="66"/>
      <c r="T122" s="67"/>
      <c r="U122" s="68"/>
      <c r="V122" s="67"/>
      <c r="W122" s="67"/>
      <c r="X122" s="68"/>
      <c r="Y122" s="29"/>
      <c r="Z122" s="67"/>
      <c r="AA122" s="67"/>
      <c r="AB122" s="68"/>
      <c r="AC122" s="66"/>
      <c r="AD122" s="67"/>
      <c r="AE122" s="67"/>
      <c r="AF122" s="67"/>
      <c r="AG122" s="103"/>
      <c r="AH122" s="67"/>
    </row>
    <row r="123" spans="1:34" x14ac:dyDescent="0.25">
      <c r="A123" s="71"/>
      <c r="B123" s="71"/>
      <c r="E123" s="115"/>
      <c r="F123" s="61"/>
      <c r="G123" s="62"/>
      <c r="H123" s="62"/>
      <c r="I123" s="63"/>
      <c r="J123" s="63"/>
      <c r="K123" s="140"/>
      <c r="L123" s="63"/>
      <c r="M123" s="63"/>
      <c r="N123" s="63"/>
      <c r="O123" s="140"/>
      <c r="P123" s="64"/>
      <c r="Q123" s="65"/>
      <c r="R123" s="29"/>
      <c r="S123" s="66"/>
      <c r="T123" s="67"/>
      <c r="U123" s="68"/>
      <c r="V123" s="67"/>
      <c r="W123" s="67"/>
      <c r="X123" s="68"/>
      <c r="Y123" s="29"/>
      <c r="Z123" s="67"/>
      <c r="AA123" s="67"/>
      <c r="AB123" s="68"/>
      <c r="AC123" s="66"/>
      <c r="AD123" s="67"/>
      <c r="AE123" s="67"/>
      <c r="AF123" s="67"/>
      <c r="AG123" s="103"/>
      <c r="AH123" s="67"/>
    </row>
    <row r="124" spans="1:34" x14ac:dyDescent="0.25">
      <c r="A124" s="71"/>
      <c r="B124" s="71"/>
      <c r="E124" s="115"/>
      <c r="F124" s="61"/>
      <c r="G124" s="62"/>
      <c r="H124" s="62"/>
      <c r="I124" s="63"/>
      <c r="J124" s="63"/>
      <c r="K124" s="140"/>
      <c r="L124" s="63"/>
      <c r="M124" s="63"/>
      <c r="N124" s="63"/>
      <c r="O124" s="140"/>
      <c r="P124" s="64"/>
      <c r="Q124" s="65"/>
      <c r="R124" s="29"/>
      <c r="S124" s="66"/>
      <c r="T124" s="67"/>
      <c r="U124" s="68"/>
      <c r="V124" s="67"/>
      <c r="W124" s="67"/>
      <c r="X124" s="68"/>
      <c r="Y124" s="29"/>
      <c r="Z124" s="67"/>
      <c r="AA124" s="67"/>
      <c r="AB124" s="68"/>
      <c r="AC124" s="66"/>
      <c r="AD124" s="67"/>
      <c r="AE124" s="67"/>
      <c r="AF124" s="67"/>
      <c r="AG124" s="103"/>
      <c r="AH124" s="67"/>
    </row>
    <row r="125" spans="1:34" x14ac:dyDescent="0.25">
      <c r="A125" s="71"/>
      <c r="B125" s="71"/>
      <c r="E125" s="115"/>
      <c r="F125" s="61"/>
      <c r="G125" s="62"/>
      <c r="H125" s="62"/>
      <c r="I125" s="63"/>
      <c r="J125" s="63"/>
      <c r="K125" s="140"/>
      <c r="L125" s="63"/>
      <c r="M125" s="63"/>
      <c r="N125" s="63"/>
      <c r="O125" s="140"/>
      <c r="P125" s="64"/>
      <c r="Q125" s="65"/>
      <c r="R125" s="29"/>
      <c r="S125" s="66"/>
      <c r="T125" s="67"/>
      <c r="U125" s="68"/>
      <c r="V125" s="67"/>
      <c r="W125" s="67"/>
      <c r="X125" s="68"/>
      <c r="Y125" s="29"/>
      <c r="Z125" s="67"/>
      <c r="AA125" s="67"/>
      <c r="AB125" s="68"/>
      <c r="AC125" s="66"/>
      <c r="AD125" s="67"/>
      <c r="AE125" s="67"/>
      <c r="AF125" s="67"/>
      <c r="AG125" s="103"/>
      <c r="AH125" s="67"/>
    </row>
    <row r="126" spans="1:34" x14ac:dyDescent="0.25">
      <c r="A126" s="71"/>
      <c r="B126" s="71"/>
      <c r="E126" s="115"/>
      <c r="F126" s="61"/>
      <c r="G126" s="62"/>
      <c r="H126" s="62"/>
      <c r="I126" s="63"/>
      <c r="J126" s="63"/>
      <c r="K126" s="140"/>
      <c r="L126" s="63"/>
      <c r="M126" s="63"/>
      <c r="N126" s="63"/>
      <c r="O126" s="140"/>
      <c r="P126" s="64"/>
      <c r="Q126" s="65"/>
      <c r="R126" s="29"/>
      <c r="S126" s="66"/>
      <c r="T126" s="67"/>
      <c r="U126" s="68"/>
      <c r="V126" s="67"/>
      <c r="W126" s="67"/>
      <c r="X126" s="68"/>
      <c r="Y126" s="29"/>
      <c r="Z126" s="67"/>
      <c r="AA126" s="67"/>
      <c r="AB126" s="68"/>
      <c r="AC126" s="66"/>
      <c r="AD126" s="67"/>
      <c r="AE126" s="67"/>
      <c r="AF126" s="67"/>
      <c r="AG126" s="103"/>
      <c r="AH126" s="67"/>
    </row>
    <row r="127" spans="1:34" x14ac:dyDescent="0.25">
      <c r="A127" s="71"/>
      <c r="B127" s="71"/>
      <c r="E127" s="115"/>
      <c r="F127" s="61"/>
      <c r="G127" s="62"/>
      <c r="H127" s="62"/>
      <c r="I127" s="63"/>
      <c r="J127" s="63"/>
      <c r="K127" s="140"/>
      <c r="L127" s="63"/>
      <c r="M127" s="63"/>
      <c r="N127" s="63"/>
      <c r="O127" s="140"/>
      <c r="P127" s="64"/>
      <c r="Q127" s="65"/>
      <c r="R127" s="29"/>
      <c r="S127" s="66"/>
      <c r="T127" s="67"/>
      <c r="U127" s="68"/>
      <c r="V127" s="67"/>
      <c r="W127" s="67"/>
      <c r="X127" s="68"/>
      <c r="Y127" s="29"/>
      <c r="Z127" s="67"/>
      <c r="AA127" s="67"/>
      <c r="AB127" s="68"/>
      <c r="AC127" s="66"/>
      <c r="AD127" s="67"/>
      <c r="AE127" s="67"/>
      <c r="AF127" s="67"/>
      <c r="AG127" s="103"/>
      <c r="AH127" s="67"/>
    </row>
    <row r="128" spans="1:34" x14ac:dyDescent="0.25">
      <c r="A128" s="71"/>
      <c r="B128" s="71"/>
      <c r="E128" s="115"/>
      <c r="F128" s="61"/>
      <c r="G128" s="62"/>
      <c r="H128" s="62"/>
      <c r="I128" s="63"/>
      <c r="J128" s="63"/>
      <c r="K128" s="140"/>
      <c r="L128" s="63"/>
      <c r="M128" s="63"/>
      <c r="N128" s="63"/>
      <c r="O128" s="140"/>
      <c r="P128" s="64"/>
      <c r="Q128" s="65"/>
      <c r="R128" s="29"/>
      <c r="S128" s="66"/>
      <c r="T128" s="67"/>
      <c r="U128" s="68"/>
      <c r="V128" s="67"/>
      <c r="W128" s="67"/>
      <c r="X128" s="68"/>
      <c r="Y128" s="29"/>
      <c r="Z128" s="67"/>
      <c r="AA128" s="67"/>
      <c r="AB128" s="68"/>
      <c r="AC128" s="66"/>
      <c r="AD128" s="67"/>
      <c r="AE128" s="67"/>
      <c r="AF128" s="67"/>
      <c r="AG128" s="103"/>
      <c r="AH128" s="67"/>
    </row>
    <row r="129" spans="1:34" x14ac:dyDescent="0.25">
      <c r="A129" s="71"/>
      <c r="B129" s="71"/>
      <c r="E129" s="115"/>
      <c r="F129" s="61"/>
      <c r="G129" s="62"/>
      <c r="H129" s="62"/>
      <c r="I129" s="63"/>
      <c r="J129" s="63"/>
      <c r="K129" s="140"/>
      <c r="L129" s="63"/>
      <c r="M129" s="63"/>
      <c r="N129" s="63"/>
      <c r="O129" s="140"/>
      <c r="P129" s="64"/>
      <c r="Q129" s="65"/>
      <c r="R129" s="29"/>
      <c r="S129" s="66"/>
      <c r="T129" s="67"/>
      <c r="U129" s="68"/>
      <c r="V129" s="67"/>
      <c r="W129" s="67"/>
      <c r="X129" s="68"/>
      <c r="Y129" s="29"/>
      <c r="Z129" s="67"/>
      <c r="AA129" s="67"/>
      <c r="AB129" s="68"/>
      <c r="AC129" s="66"/>
      <c r="AD129" s="67"/>
      <c r="AE129" s="67"/>
      <c r="AF129" s="67"/>
      <c r="AG129" s="103"/>
      <c r="AH129" s="67"/>
    </row>
    <row r="130" spans="1:34" x14ac:dyDescent="0.25">
      <c r="A130" s="71"/>
      <c r="B130" s="71"/>
      <c r="E130" s="115"/>
      <c r="F130" s="61"/>
      <c r="G130" s="62"/>
      <c r="H130" s="62"/>
      <c r="I130" s="63"/>
      <c r="J130" s="63"/>
      <c r="K130" s="140"/>
      <c r="L130" s="63"/>
      <c r="M130" s="63"/>
      <c r="N130" s="63"/>
      <c r="O130" s="140"/>
      <c r="P130" s="64"/>
      <c r="Q130" s="65"/>
      <c r="R130" s="29"/>
      <c r="S130" s="66"/>
      <c r="T130" s="67"/>
      <c r="U130" s="68"/>
      <c r="V130" s="67"/>
      <c r="W130" s="67"/>
      <c r="X130" s="68"/>
      <c r="Y130" s="29"/>
      <c r="Z130" s="67"/>
      <c r="AA130" s="67"/>
      <c r="AB130" s="68"/>
      <c r="AC130" s="66"/>
      <c r="AD130" s="67"/>
      <c r="AE130" s="67"/>
      <c r="AF130" s="67"/>
      <c r="AG130" s="103"/>
      <c r="AH130" s="67"/>
    </row>
    <row r="131" spans="1:34" x14ac:dyDescent="0.25">
      <c r="A131" s="71"/>
      <c r="B131" s="71"/>
      <c r="E131" s="115"/>
      <c r="F131" s="61"/>
      <c r="G131" s="62"/>
      <c r="H131" s="62"/>
      <c r="I131" s="63"/>
      <c r="J131" s="63"/>
      <c r="K131" s="140"/>
      <c r="L131" s="63"/>
      <c r="M131" s="63"/>
      <c r="N131" s="63"/>
      <c r="O131" s="140"/>
      <c r="P131" s="64"/>
      <c r="Q131" s="65"/>
      <c r="R131" s="29"/>
      <c r="S131" s="66"/>
      <c r="T131" s="67"/>
      <c r="U131" s="68"/>
      <c r="V131" s="67"/>
      <c r="W131" s="67"/>
      <c r="X131" s="68"/>
      <c r="Y131" s="29"/>
      <c r="Z131" s="67"/>
      <c r="AA131" s="67"/>
      <c r="AB131" s="68"/>
      <c r="AC131" s="66"/>
      <c r="AD131" s="67"/>
      <c r="AE131" s="67"/>
      <c r="AF131" s="67"/>
      <c r="AG131" s="103"/>
      <c r="AH131" s="67"/>
    </row>
    <row r="132" spans="1:34" x14ac:dyDescent="0.25">
      <c r="A132" s="71"/>
      <c r="B132" s="71"/>
      <c r="E132" s="115"/>
      <c r="F132" s="61"/>
      <c r="G132" s="62"/>
      <c r="H132" s="62"/>
      <c r="I132" s="63"/>
      <c r="J132" s="63"/>
      <c r="K132" s="140"/>
      <c r="L132" s="63"/>
      <c r="M132" s="63"/>
      <c r="N132" s="63"/>
      <c r="O132" s="140"/>
      <c r="P132" s="64"/>
      <c r="Q132" s="65"/>
      <c r="R132" s="29"/>
      <c r="S132" s="66"/>
      <c r="T132" s="67"/>
      <c r="U132" s="68"/>
      <c r="V132" s="67"/>
      <c r="W132" s="67"/>
      <c r="X132" s="68"/>
      <c r="Y132" s="29"/>
      <c r="Z132" s="67"/>
      <c r="AA132" s="67"/>
      <c r="AB132" s="68"/>
      <c r="AC132" s="66"/>
      <c r="AD132" s="67"/>
      <c r="AE132" s="67"/>
      <c r="AF132" s="67"/>
      <c r="AG132" s="103"/>
      <c r="AH132" s="67"/>
    </row>
    <row r="133" spans="1:34" x14ac:dyDescent="0.25">
      <c r="A133" s="71"/>
      <c r="B133" s="71"/>
      <c r="E133" s="115"/>
      <c r="F133" s="61"/>
      <c r="G133" s="62"/>
      <c r="H133" s="62"/>
      <c r="I133" s="63"/>
      <c r="J133" s="63"/>
      <c r="K133" s="140"/>
      <c r="L133" s="63"/>
      <c r="M133" s="63"/>
      <c r="N133" s="63"/>
      <c r="O133" s="140"/>
      <c r="P133" s="64"/>
      <c r="Q133" s="65"/>
      <c r="R133" s="29"/>
      <c r="S133" s="66"/>
      <c r="T133" s="67"/>
      <c r="U133" s="68"/>
      <c r="V133" s="67"/>
      <c r="W133" s="67"/>
      <c r="X133" s="68"/>
      <c r="Y133" s="29"/>
      <c r="Z133" s="67"/>
      <c r="AA133" s="67"/>
      <c r="AB133" s="68"/>
      <c r="AC133" s="66"/>
      <c r="AD133" s="67"/>
      <c r="AE133" s="67"/>
      <c r="AF133" s="67"/>
      <c r="AG133" s="103"/>
      <c r="AH133" s="67"/>
    </row>
    <row r="134" spans="1:34" x14ac:dyDescent="0.25">
      <c r="A134" s="71"/>
      <c r="B134" s="71"/>
      <c r="E134" s="115"/>
      <c r="F134" s="61"/>
      <c r="G134" s="62"/>
      <c r="H134" s="62"/>
      <c r="I134" s="63"/>
      <c r="J134" s="63"/>
      <c r="K134" s="140"/>
      <c r="L134" s="63"/>
      <c r="M134" s="63"/>
      <c r="N134" s="63"/>
      <c r="O134" s="140"/>
      <c r="P134" s="64"/>
      <c r="Q134" s="65"/>
      <c r="R134" s="29"/>
      <c r="S134" s="66"/>
      <c r="T134" s="67"/>
      <c r="U134" s="68"/>
      <c r="V134" s="67"/>
      <c r="W134" s="67"/>
      <c r="X134" s="68"/>
      <c r="Y134" s="29"/>
      <c r="Z134" s="67"/>
      <c r="AA134" s="67"/>
      <c r="AB134" s="68"/>
      <c r="AC134" s="66"/>
      <c r="AD134" s="67"/>
      <c r="AE134" s="67"/>
      <c r="AF134" s="67"/>
      <c r="AG134" s="103"/>
      <c r="AH134" s="67"/>
    </row>
    <row r="135" spans="1:34" x14ac:dyDescent="0.25">
      <c r="A135" s="71"/>
      <c r="B135" s="71"/>
      <c r="E135" s="115"/>
      <c r="F135" s="61"/>
      <c r="G135" s="62"/>
      <c r="H135" s="62"/>
      <c r="I135" s="63"/>
      <c r="J135" s="63"/>
      <c r="K135" s="140"/>
      <c r="L135" s="63"/>
      <c r="M135" s="63"/>
      <c r="N135" s="63"/>
      <c r="O135" s="140"/>
      <c r="P135" s="64"/>
      <c r="Q135" s="65"/>
      <c r="R135" s="29"/>
      <c r="S135" s="66"/>
      <c r="T135" s="67"/>
      <c r="U135" s="68"/>
      <c r="V135" s="67"/>
      <c r="W135" s="67"/>
      <c r="X135" s="68"/>
      <c r="Y135" s="29"/>
      <c r="Z135" s="67"/>
      <c r="AA135" s="67"/>
      <c r="AB135" s="68"/>
      <c r="AC135" s="66"/>
      <c r="AD135" s="67"/>
      <c r="AE135" s="67"/>
      <c r="AF135" s="67"/>
      <c r="AG135" s="103"/>
      <c r="AH135" s="67"/>
    </row>
    <row r="136" spans="1:34" x14ac:dyDescent="0.25">
      <c r="A136" s="71"/>
      <c r="B136" s="71"/>
      <c r="E136" s="115"/>
      <c r="F136" s="61"/>
      <c r="G136" s="62"/>
      <c r="H136" s="62"/>
      <c r="I136" s="63"/>
      <c r="J136" s="63"/>
      <c r="K136" s="140"/>
      <c r="L136" s="63"/>
      <c r="M136" s="63"/>
      <c r="N136" s="63"/>
      <c r="O136" s="140"/>
      <c r="P136" s="64"/>
      <c r="Q136" s="65"/>
      <c r="R136" s="29"/>
      <c r="S136" s="66"/>
      <c r="T136" s="67"/>
      <c r="U136" s="68"/>
      <c r="V136" s="67"/>
      <c r="W136" s="67"/>
      <c r="X136" s="68"/>
      <c r="Y136" s="29"/>
      <c r="Z136" s="67"/>
      <c r="AA136" s="67"/>
      <c r="AB136" s="68"/>
      <c r="AC136" s="66"/>
      <c r="AD136" s="67"/>
      <c r="AE136" s="67"/>
      <c r="AF136" s="67"/>
      <c r="AG136" s="103"/>
      <c r="AH136" s="67"/>
    </row>
    <row r="137" spans="1:34" x14ac:dyDescent="0.25">
      <c r="A137" s="71"/>
      <c r="B137" s="71"/>
      <c r="E137" s="115"/>
      <c r="F137" s="61"/>
      <c r="G137" s="62"/>
      <c r="H137" s="62"/>
      <c r="I137" s="63"/>
      <c r="J137" s="63"/>
      <c r="K137" s="140"/>
      <c r="L137" s="63"/>
      <c r="M137" s="63"/>
      <c r="N137" s="63"/>
      <c r="O137" s="140"/>
      <c r="P137" s="64"/>
      <c r="Q137" s="65"/>
      <c r="R137" s="29"/>
      <c r="S137" s="66"/>
      <c r="T137" s="67"/>
      <c r="U137" s="68"/>
      <c r="V137" s="67"/>
      <c r="W137" s="67"/>
      <c r="X137" s="68"/>
      <c r="Y137" s="29"/>
      <c r="Z137" s="67"/>
      <c r="AA137" s="67"/>
      <c r="AB137" s="68"/>
      <c r="AC137" s="66"/>
      <c r="AD137" s="67"/>
      <c r="AE137" s="67"/>
      <c r="AF137" s="67"/>
      <c r="AG137" s="103"/>
      <c r="AH137" s="67"/>
    </row>
    <row r="138" spans="1:34" x14ac:dyDescent="0.25">
      <c r="A138" s="71"/>
      <c r="B138" s="71"/>
      <c r="E138" s="115"/>
      <c r="F138" s="61"/>
      <c r="G138" s="62"/>
      <c r="H138" s="62"/>
      <c r="I138" s="63"/>
      <c r="J138" s="63"/>
      <c r="K138" s="140"/>
      <c r="L138" s="63"/>
      <c r="M138" s="63"/>
      <c r="N138" s="63"/>
      <c r="O138" s="140"/>
      <c r="P138" s="64"/>
      <c r="Q138" s="65"/>
      <c r="R138" s="29"/>
      <c r="S138" s="66"/>
      <c r="T138" s="67"/>
      <c r="U138" s="68"/>
      <c r="V138" s="67"/>
      <c r="W138" s="67"/>
      <c r="X138" s="68"/>
      <c r="Y138" s="29"/>
      <c r="Z138" s="67"/>
      <c r="AA138" s="67"/>
      <c r="AB138" s="68"/>
      <c r="AC138" s="66"/>
      <c r="AD138" s="67"/>
      <c r="AE138" s="67"/>
      <c r="AF138" s="67"/>
      <c r="AG138" s="103"/>
      <c r="AH138" s="67"/>
    </row>
    <row r="139" spans="1:34" x14ac:dyDescent="0.25">
      <c r="A139" s="71"/>
      <c r="B139" s="71"/>
      <c r="E139" s="115"/>
      <c r="F139" s="61"/>
      <c r="G139" s="62"/>
      <c r="H139" s="62"/>
      <c r="I139" s="63"/>
      <c r="J139" s="63"/>
      <c r="K139" s="140"/>
      <c r="L139" s="63"/>
      <c r="M139" s="63"/>
      <c r="N139" s="63"/>
      <c r="O139" s="140"/>
      <c r="P139" s="64"/>
      <c r="Q139" s="65"/>
      <c r="R139" s="29"/>
      <c r="S139" s="66"/>
      <c r="T139" s="67"/>
      <c r="U139" s="68"/>
      <c r="V139" s="67"/>
      <c r="W139" s="67"/>
      <c r="X139" s="68"/>
      <c r="Y139" s="29"/>
      <c r="Z139" s="67"/>
      <c r="AA139" s="67"/>
      <c r="AB139" s="68"/>
      <c r="AC139" s="66"/>
      <c r="AD139" s="67"/>
      <c r="AE139" s="67"/>
      <c r="AF139" s="67"/>
      <c r="AG139" s="103"/>
      <c r="AH139" s="67"/>
    </row>
    <row r="140" spans="1:34" x14ac:dyDescent="0.25">
      <c r="A140" s="71"/>
      <c r="B140" s="71"/>
      <c r="E140" s="115"/>
      <c r="F140" s="61"/>
      <c r="G140" s="62"/>
      <c r="H140" s="62"/>
      <c r="I140" s="63"/>
      <c r="J140" s="63"/>
      <c r="K140" s="140"/>
      <c r="L140" s="63"/>
      <c r="M140" s="63"/>
      <c r="N140" s="63"/>
      <c r="O140" s="140"/>
      <c r="P140" s="64"/>
      <c r="Q140" s="65"/>
      <c r="R140" s="29"/>
      <c r="S140" s="66"/>
      <c r="T140" s="67"/>
      <c r="U140" s="68"/>
      <c r="V140" s="67"/>
      <c r="W140" s="67"/>
      <c r="X140" s="68"/>
      <c r="Y140" s="29"/>
      <c r="Z140" s="67"/>
      <c r="AA140" s="67"/>
      <c r="AB140" s="68"/>
      <c r="AC140" s="66"/>
      <c r="AD140" s="67"/>
      <c r="AE140" s="67"/>
      <c r="AF140" s="67"/>
      <c r="AG140" s="103"/>
      <c r="AH140" s="67"/>
    </row>
    <row r="141" spans="1:34" x14ac:dyDescent="0.25">
      <c r="A141" s="71"/>
      <c r="B141" s="71"/>
      <c r="E141" s="115"/>
      <c r="F141" s="61"/>
      <c r="G141" s="62"/>
      <c r="H141" s="62"/>
      <c r="I141" s="63"/>
      <c r="J141" s="63"/>
      <c r="K141" s="140"/>
      <c r="L141" s="63"/>
      <c r="M141" s="63"/>
      <c r="N141" s="63"/>
      <c r="O141" s="140"/>
      <c r="P141" s="64"/>
      <c r="Q141" s="65"/>
      <c r="R141" s="29"/>
      <c r="S141" s="66"/>
      <c r="T141" s="67"/>
      <c r="U141" s="68"/>
      <c r="V141" s="67"/>
      <c r="W141" s="67"/>
      <c r="X141" s="68"/>
      <c r="Y141" s="29"/>
      <c r="Z141" s="67"/>
      <c r="AA141" s="67"/>
      <c r="AB141" s="68"/>
      <c r="AC141" s="66"/>
      <c r="AD141" s="67"/>
      <c r="AE141" s="67"/>
      <c r="AF141" s="67"/>
      <c r="AG141" s="103"/>
      <c r="AH141" s="67"/>
    </row>
  </sheetData>
  <phoneticPr fontId="22" type="noConversion"/>
  <conditionalFormatting sqref="G2:H7 G13:H23 G29:H1048576">
    <cfRule type="expression" dxfId="12" priority="15">
      <formula>"AND([@Cat]=""3M"",[@[Total Upgrade Points]]=50)"</formula>
    </cfRule>
  </conditionalFormatting>
  <conditionalFormatting sqref="G9:H9">
    <cfRule type="expression" dxfId="11" priority="14">
      <formula>"AND([@Cat]=""3M"",[@[Total Upgrade Points]]=50)"</formula>
    </cfRule>
  </conditionalFormatting>
  <conditionalFormatting sqref="G10:H10">
    <cfRule type="expression" dxfId="10" priority="13">
      <formula>"AND([@Cat]=""3M"",[@[Total Upgrade Points]]=50)"</formula>
    </cfRule>
  </conditionalFormatting>
  <conditionalFormatting sqref="G11:H11">
    <cfRule type="expression" dxfId="9" priority="11">
      <formula>"AND([@Cat]=""3M"",[@[Total Upgrade Points]]=50)"</formula>
    </cfRule>
  </conditionalFormatting>
  <conditionalFormatting sqref="G12:H12">
    <cfRule type="expression" dxfId="8" priority="10">
      <formula>"AND([@Cat]=""3M"",[@[Total Upgrade Points]]=50)"</formula>
    </cfRule>
  </conditionalFormatting>
  <conditionalFormatting sqref="G24:H24">
    <cfRule type="expression" dxfId="7" priority="9">
      <formula>"AND([@Cat]=""3M"",[@[Total Upgrade Points]]=50)"</formula>
    </cfRule>
  </conditionalFormatting>
  <conditionalFormatting sqref="G25:H25">
    <cfRule type="expression" dxfId="6" priority="8">
      <formula>"AND([@Cat]=""3M"",[@[Total Upgrade Points]]=50)"</formula>
    </cfRule>
  </conditionalFormatting>
  <conditionalFormatting sqref="G26:H26">
    <cfRule type="expression" dxfId="5" priority="7">
      <formula>"AND([@Cat]=""3M"",[@[Total Upgrade Points]]=50)"</formula>
    </cfRule>
  </conditionalFormatting>
  <conditionalFormatting sqref="G27:H27">
    <cfRule type="expression" dxfId="4" priority="6">
      <formula>"AND([@Cat]=""3M"",[@[Total Upgrade Points]]=50)"</formula>
    </cfRule>
  </conditionalFormatting>
  <conditionalFormatting sqref="G28:H28">
    <cfRule type="expression" dxfId="3" priority="5">
      <formula>"AND([@Cat]=""3M"",[@[Total Upgrade Points]]=50)"</formula>
    </cfRule>
  </conditionalFormatting>
  <conditionalFormatting sqref="G8:H8">
    <cfRule type="expression" dxfId="2" priority="3">
      <formula>"AND([@Cat]=""3M"",[@[Total Upgrade Points]]=50)"</formula>
    </cfRule>
  </conditionalFormatting>
  <conditionalFormatting sqref="G1:H1">
    <cfRule type="expression" dxfId="1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140625" style="7" customWidth="1"/>
    <col min="2" max="2" width="7.7109375" style="7" customWidth="1"/>
    <col min="3" max="3" width="13" style="7" customWidth="1"/>
    <col min="4" max="12" width="5.140625" style="5" customWidth="1"/>
    <col min="13" max="16384" width="9.140625" style="7"/>
  </cols>
  <sheetData>
    <row r="1" spans="1:12" s="5" customFormat="1" ht="30.75" customHeight="1" x14ac:dyDescent="0.2">
      <c r="A1" s="10" t="s">
        <v>242</v>
      </c>
      <c r="B1" s="10" t="s">
        <v>3</v>
      </c>
      <c r="C1" s="10" t="s">
        <v>243</v>
      </c>
      <c r="D1" s="10" t="s">
        <v>17</v>
      </c>
      <c r="E1" s="10" t="s">
        <v>108</v>
      </c>
      <c r="F1" s="10" t="s">
        <v>167</v>
      </c>
      <c r="G1" s="10" t="s">
        <v>207</v>
      </c>
      <c r="H1" s="10" t="s">
        <v>7</v>
      </c>
      <c r="I1" s="10" t="s">
        <v>82</v>
      </c>
      <c r="J1" s="10" t="s">
        <v>151</v>
      </c>
      <c r="K1" s="10" t="s">
        <v>190</v>
      </c>
      <c r="L1" s="10" t="s">
        <v>227</v>
      </c>
    </row>
    <row r="2" spans="1:12" x14ac:dyDescent="0.2">
      <c r="A2" s="6" t="s">
        <v>16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6" t="s">
        <v>49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6" t="s">
        <v>50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6" t="s">
        <v>39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11" t="s">
        <v>45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6" t="s">
        <v>28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6" t="s">
        <v>20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11" t="s">
        <v>14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6" t="s">
        <v>41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 t="s">
        <v>10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6" t="s">
        <v>122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11" t="s">
        <v>255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11" t="s">
        <v>174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11" t="s">
        <v>158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11" t="s">
        <v>259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11" t="s">
        <v>106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6" t="s">
        <v>12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11" t="s">
        <v>75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11" t="s">
        <v>185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11" t="s">
        <v>268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6" t="s">
        <v>116</v>
      </c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11" t="s">
        <v>54</v>
      </c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1" t="s">
        <v>209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6" t="s">
        <v>269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6" t="s">
        <v>135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1" t="s">
        <v>260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1" t="s">
        <v>58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6" t="s">
        <v>273</v>
      </c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11" t="s">
        <v>180</v>
      </c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6" t="s">
        <v>274</v>
      </c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11" t="s">
        <v>13</v>
      </c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6" t="s">
        <v>220</v>
      </c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11" t="s">
        <v>233</v>
      </c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11" t="s">
        <v>118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11" t="s">
        <v>257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6" t="s">
        <v>246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11" t="s">
        <v>104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6" t="s">
        <v>73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11" t="s">
        <v>34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6" t="s">
        <v>272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11" t="s">
        <v>35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11" t="s">
        <v>53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11" t="s">
        <v>210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6" t="s">
        <v>223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11" t="s">
        <v>66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6" t="s">
        <v>277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6" t="s">
        <v>63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6" t="s">
        <v>181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11" t="s">
        <v>155</v>
      </c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6" t="s">
        <v>147</v>
      </c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11" t="s">
        <v>133</v>
      </c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11" t="s">
        <v>219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6" t="s">
        <v>206</v>
      </c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6" t="s">
        <v>196</v>
      </c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11" t="s">
        <v>216</v>
      </c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6" t="s">
        <v>184</v>
      </c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6" t="s">
        <v>42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6" t="s">
        <v>31</v>
      </c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11" t="s">
        <v>222</v>
      </c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6" t="s">
        <v>198</v>
      </c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" t="s">
        <v>137</v>
      </c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11" t="s">
        <v>128</v>
      </c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11" t="s">
        <v>224</v>
      </c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6" t="s">
        <v>105</v>
      </c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6" t="s">
        <v>89</v>
      </c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11" t="s">
        <v>199</v>
      </c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6" t="s">
        <v>143</v>
      </c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6" t="s">
        <v>265</v>
      </c>
      <c r="B69" s="8"/>
      <c r="C69" s="6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7" t="s">
        <v>45</v>
      </c>
    </row>
  </sheetData>
  <sortState xmlns:xlrd2="http://schemas.microsoft.com/office/spreadsheetml/2017/richdata2"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66"/>
  <sheetViews>
    <sheetView zoomScaleNormal="100" workbookViewId="0">
      <pane ySplit="1" topLeftCell="A95" activePane="bottomLeft" state="frozen"/>
      <selection pane="bottomLeft" activeCell="C109" sqref="C109"/>
    </sheetView>
  </sheetViews>
  <sheetFormatPr defaultRowHeight="15" x14ac:dyDescent="0.25"/>
  <cols>
    <col min="1" max="1" width="23.42578125" bestFit="1" customWidth="1"/>
    <col min="2" max="2" width="12.7109375" customWidth="1"/>
    <col min="3" max="3" width="17" bestFit="1" customWidth="1"/>
    <col min="4" max="4" width="12.85546875" customWidth="1"/>
    <col min="5" max="5" width="36.85546875" customWidth="1"/>
    <col min="6" max="6" width="5.28515625" customWidth="1"/>
    <col min="7" max="7" width="4.140625" customWidth="1"/>
  </cols>
  <sheetData>
    <row r="1" spans="1:7" ht="127.5" thickBot="1" x14ac:dyDescent="0.3">
      <c r="A1" s="13" t="s">
        <v>241</v>
      </c>
      <c r="B1" s="13" t="s">
        <v>804</v>
      </c>
      <c r="C1" s="13" t="s">
        <v>0</v>
      </c>
      <c r="D1" s="13" t="s">
        <v>1</v>
      </c>
      <c r="E1" s="13" t="s">
        <v>2</v>
      </c>
      <c r="F1" s="12" t="s">
        <v>4</v>
      </c>
      <c r="G1" s="12" t="s">
        <v>311</v>
      </c>
    </row>
    <row r="2" spans="1:7" ht="15.75" thickBot="1" x14ac:dyDescent="0.3">
      <c r="A2" s="14" t="s">
        <v>623</v>
      </c>
      <c r="B2" s="14" t="s">
        <v>617</v>
      </c>
      <c r="C2" s="14" t="s">
        <v>426</v>
      </c>
      <c r="D2" s="14" t="s">
        <v>427</v>
      </c>
      <c r="E2" s="14" t="s">
        <v>10</v>
      </c>
      <c r="F2" s="14">
        <v>30</v>
      </c>
      <c r="G2" s="14"/>
    </row>
    <row r="3" spans="1:7" ht="15.75" thickBot="1" x14ac:dyDescent="0.3">
      <c r="A3" s="14" t="s">
        <v>623</v>
      </c>
      <c r="B3" s="14" t="s">
        <v>617</v>
      </c>
      <c r="C3" s="14" t="s">
        <v>353</v>
      </c>
      <c r="D3" s="14" t="s">
        <v>582</v>
      </c>
      <c r="E3" s="14" t="s">
        <v>41</v>
      </c>
      <c r="F3" s="14">
        <v>35</v>
      </c>
      <c r="G3" s="14">
        <v>15</v>
      </c>
    </row>
    <row r="4" spans="1:7" ht="15.75" thickBot="1" x14ac:dyDescent="0.3">
      <c r="A4" s="14" t="s">
        <v>623</v>
      </c>
      <c r="B4" s="14" t="s">
        <v>617</v>
      </c>
      <c r="C4" s="14" t="s">
        <v>489</v>
      </c>
      <c r="D4" s="14" t="s">
        <v>490</v>
      </c>
      <c r="E4" s="14" t="s">
        <v>174</v>
      </c>
      <c r="F4" s="14">
        <v>33</v>
      </c>
      <c r="G4" s="14">
        <v>15</v>
      </c>
    </row>
    <row r="5" spans="1:7" ht="15.75" thickBot="1" x14ac:dyDescent="0.3">
      <c r="A5" s="14" t="s">
        <v>624</v>
      </c>
      <c r="B5" s="14" t="s">
        <v>617</v>
      </c>
      <c r="C5" s="14" t="s">
        <v>280</v>
      </c>
      <c r="D5" s="14" t="s">
        <v>281</v>
      </c>
      <c r="E5" s="14" t="s">
        <v>176</v>
      </c>
      <c r="F5" s="14">
        <v>54</v>
      </c>
      <c r="G5" s="14">
        <v>12</v>
      </c>
    </row>
    <row r="6" spans="1:7" ht="15.75" thickBot="1" x14ac:dyDescent="0.3">
      <c r="A6" s="14" t="s">
        <v>624</v>
      </c>
      <c r="B6" s="14" t="s">
        <v>617</v>
      </c>
      <c r="C6" s="14" t="s">
        <v>322</v>
      </c>
      <c r="D6" s="14" t="s">
        <v>321</v>
      </c>
      <c r="E6" s="14" t="s">
        <v>39</v>
      </c>
      <c r="F6" s="14">
        <v>51</v>
      </c>
      <c r="G6" s="14">
        <v>20</v>
      </c>
    </row>
    <row r="7" spans="1:7" ht="15.75" thickBot="1" x14ac:dyDescent="0.3">
      <c r="A7" s="14" t="s">
        <v>624</v>
      </c>
      <c r="B7" s="14" t="s">
        <v>617</v>
      </c>
      <c r="C7" s="14" t="s">
        <v>291</v>
      </c>
      <c r="D7" s="14" t="s">
        <v>292</v>
      </c>
      <c r="E7" s="14" t="s">
        <v>158</v>
      </c>
      <c r="F7" s="14">
        <v>50</v>
      </c>
      <c r="G7" s="14">
        <v>15</v>
      </c>
    </row>
    <row r="8" spans="1:7" ht="15.75" thickBot="1" x14ac:dyDescent="0.3">
      <c r="A8" s="14" t="s">
        <v>625</v>
      </c>
      <c r="B8" s="14" t="s">
        <v>617</v>
      </c>
      <c r="C8" s="14" t="s">
        <v>201</v>
      </c>
      <c r="D8" s="14" t="s">
        <v>197</v>
      </c>
      <c r="E8" s="14" t="s">
        <v>45</v>
      </c>
      <c r="F8" s="14">
        <v>62</v>
      </c>
      <c r="G8" s="14">
        <v>6</v>
      </c>
    </row>
    <row r="9" spans="1:7" ht="15.75" thickBot="1" x14ac:dyDescent="0.3">
      <c r="A9" s="14" t="s">
        <v>626</v>
      </c>
      <c r="B9" s="14" t="s">
        <v>617</v>
      </c>
      <c r="C9" s="14" t="s">
        <v>581</v>
      </c>
      <c r="D9" s="14" t="s">
        <v>330</v>
      </c>
      <c r="E9" s="14" t="s">
        <v>49</v>
      </c>
      <c r="F9" s="14">
        <v>64</v>
      </c>
      <c r="G9" s="14">
        <v>20</v>
      </c>
    </row>
    <row r="10" spans="1:7" ht="15.75" thickBot="1" x14ac:dyDescent="0.3">
      <c r="A10" s="14" t="s">
        <v>623</v>
      </c>
      <c r="B10" s="14" t="s">
        <v>617</v>
      </c>
      <c r="C10" s="14" t="s">
        <v>465</v>
      </c>
      <c r="D10" s="14" t="s">
        <v>77</v>
      </c>
      <c r="E10" s="14" t="s">
        <v>255</v>
      </c>
      <c r="F10" s="14">
        <v>31</v>
      </c>
      <c r="G10" s="14">
        <v>6</v>
      </c>
    </row>
    <row r="11" spans="1:7" ht="15.75" thickBot="1" x14ac:dyDescent="0.3">
      <c r="A11" s="14" t="s">
        <v>630</v>
      </c>
      <c r="B11" s="14" t="s">
        <v>617</v>
      </c>
      <c r="C11" s="14" t="s">
        <v>579</v>
      </c>
      <c r="D11" s="14" t="s">
        <v>578</v>
      </c>
      <c r="E11" s="14" t="s">
        <v>287</v>
      </c>
      <c r="F11" s="14">
        <v>38</v>
      </c>
      <c r="G11" s="14">
        <v>0</v>
      </c>
    </row>
    <row r="12" spans="1:7" ht="15.75" thickBot="1" x14ac:dyDescent="0.3">
      <c r="A12" s="14" t="s">
        <v>623</v>
      </c>
      <c r="B12" s="14" t="s">
        <v>617</v>
      </c>
      <c r="C12" s="14" t="s">
        <v>519</v>
      </c>
      <c r="D12" s="14" t="s">
        <v>139</v>
      </c>
      <c r="E12" s="14" t="s">
        <v>31</v>
      </c>
      <c r="F12" s="14">
        <v>38</v>
      </c>
      <c r="G12" s="14">
        <v>15</v>
      </c>
    </row>
    <row r="13" spans="1:7" ht="15.75" thickBot="1" x14ac:dyDescent="0.3">
      <c r="A13" s="14" t="s">
        <v>623</v>
      </c>
      <c r="B13" s="14" t="s">
        <v>617</v>
      </c>
      <c r="C13" s="14" t="s">
        <v>514</v>
      </c>
      <c r="D13" s="14" t="s">
        <v>515</v>
      </c>
      <c r="E13" s="14" t="s">
        <v>10</v>
      </c>
      <c r="F13" s="14">
        <v>32</v>
      </c>
      <c r="G13" s="14">
        <v>12</v>
      </c>
    </row>
    <row r="14" spans="1:7" ht="15.75" thickBot="1" x14ac:dyDescent="0.3">
      <c r="A14" s="14" t="s">
        <v>623</v>
      </c>
      <c r="B14" s="14" t="s">
        <v>617</v>
      </c>
      <c r="C14" s="14" t="s">
        <v>413</v>
      </c>
      <c r="D14" s="14" t="s">
        <v>414</v>
      </c>
      <c r="E14" s="14" t="s">
        <v>233</v>
      </c>
      <c r="F14" s="14">
        <v>31</v>
      </c>
      <c r="G14" s="14">
        <v>0</v>
      </c>
    </row>
    <row r="15" spans="1:7" ht="15.75" thickBot="1" x14ac:dyDescent="0.3">
      <c r="A15" s="14" t="s">
        <v>623</v>
      </c>
      <c r="B15" s="14" t="s">
        <v>617</v>
      </c>
      <c r="C15" s="14" t="s">
        <v>289</v>
      </c>
      <c r="D15" s="14" t="s">
        <v>74</v>
      </c>
      <c r="E15" s="14" t="s">
        <v>10</v>
      </c>
      <c r="F15" s="14">
        <v>38</v>
      </c>
      <c r="G15" s="14">
        <v>0</v>
      </c>
    </row>
    <row r="16" spans="1:7" ht="15.75" thickBot="1" x14ac:dyDescent="0.3">
      <c r="A16" s="14" t="s">
        <v>624</v>
      </c>
      <c r="B16" s="14" t="s">
        <v>617</v>
      </c>
      <c r="C16" s="14" t="s">
        <v>469</v>
      </c>
      <c r="D16" s="14" t="s">
        <v>188</v>
      </c>
      <c r="E16" s="14" t="s">
        <v>448</v>
      </c>
      <c r="F16" s="14">
        <v>51</v>
      </c>
      <c r="G16" s="14">
        <v>20</v>
      </c>
    </row>
    <row r="17" spans="1:7" ht="15.75" thickBot="1" x14ac:dyDescent="0.3">
      <c r="A17" s="14" t="s">
        <v>624</v>
      </c>
      <c r="B17" s="14" t="s">
        <v>617</v>
      </c>
      <c r="C17" s="14" t="s">
        <v>432</v>
      </c>
      <c r="D17" s="14" t="s">
        <v>433</v>
      </c>
      <c r="E17" s="14" t="s">
        <v>181</v>
      </c>
      <c r="F17" s="14">
        <v>51</v>
      </c>
      <c r="G17" s="14">
        <v>0</v>
      </c>
    </row>
    <row r="18" spans="1:7" ht="15.75" thickBot="1" x14ac:dyDescent="0.3">
      <c r="A18" s="14" t="s">
        <v>626</v>
      </c>
      <c r="B18" s="14" t="s">
        <v>617</v>
      </c>
      <c r="C18" s="14" t="s">
        <v>211</v>
      </c>
      <c r="D18" s="14" t="s">
        <v>440</v>
      </c>
      <c r="E18" s="14" t="s">
        <v>16</v>
      </c>
      <c r="F18" s="14">
        <v>78</v>
      </c>
      <c r="G18" s="14">
        <v>0</v>
      </c>
    </row>
    <row r="19" spans="1:7" ht="15.75" thickBot="1" x14ac:dyDescent="0.3">
      <c r="A19" s="14" t="s">
        <v>626</v>
      </c>
      <c r="B19" s="14" t="s">
        <v>617</v>
      </c>
      <c r="C19" s="14" t="s">
        <v>631</v>
      </c>
      <c r="D19" s="14" t="s">
        <v>499</v>
      </c>
      <c r="E19" s="14" t="s">
        <v>49</v>
      </c>
      <c r="F19" s="14">
        <v>70</v>
      </c>
      <c r="G19" s="14">
        <v>20</v>
      </c>
    </row>
    <row r="20" spans="1:7" ht="15.75" thickBot="1" x14ac:dyDescent="0.3">
      <c r="A20" s="14" t="s">
        <v>623</v>
      </c>
      <c r="B20" s="14" t="s">
        <v>617</v>
      </c>
      <c r="C20" s="14" t="s">
        <v>551</v>
      </c>
      <c r="D20" s="14" t="s">
        <v>267</v>
      </c>
      <c r="E20" s="14" t="s">
        <v>49</v>
      </c>
      <c r="F20" s="14">
        <v>35</v>
      </c>
      <c r="G20" s="14">
        <v>15</v>
      </c>
    </row>
    <row r="21" spans="1:7" ht="15.75" thickBot="1" x14ac:dyDescent="0.3">
      <c r="A21" s="14" t="s">
        <v>623</v>
      </c>
      <c r="B21" s="14" t="s">
        <v>617</v>
      </c>
      <c r="C21" s="14" t="s">
        <v>497</v>
      </c>
      <c r="D21" s="14" t="s">
        <v>520</v>
      </c>
      <c r="E21" s="14" t="s">
        <v>10</v>
      </c>
      <c r="F21" s="14">
        <v>32</v>
      </c>
      <c r="G21" s="14">
        <v>12</v>
      </c>
    </row>
    <row r="22" spans="1:7" ht="15.75" thickBot="1" x14ac:dyDescent="0.3">
      <c r="A22" s="14" t="s">
        <v>623</v>
      </c>
      <c r="B22" s="14" t="s">
        <v>617</v>
      </c>
      <c r="C22" s="14" t="s">
        <v>609</v>
      </c>
      <c r="D22" s="14" t="s">
        <v>610</v>
      </c>
      <c r="E22" s="14" t="s">
        <v>49</v>
      </c>
      <c r="F22" s="14">
        <v>31</v>
      </c>
      <c r="G22" s="14">
        <v>10</v>
      </c>
    </row>
    <row r="23" spans="1:7" ht="15.75" thickBot="1" x14ac:dyDescent="0.3">
      <c r="A23" s="14" t="s">
        <v>623</v>
      </c>
      <c r="B23" s="14" t="s">
        <v>617</v>
      </c>
      <c r="C23" s="14" t="s">
        <v>378</v>
      </c>
      <c r="D23" s="14" t="s">
        <v>379</v>
      </c>
      <c r="E23" s="14" t="s">
        <v>10</v>
      </c>
      <c r="F23" s="14">
        <v>38</v>
      </c>
      <c r="G23" s="14">
        <v>6</v>
      </c>
    </row>
    <row r="24" spans="1:7" ht="15.75" thickBot="1" x14ac:dyDescent="0.3">
      <c r="A24" s="14" t="s">
        <v>623</v>
      </c>
      <c r="B24" s="14" t="s">
        <v>617</v>
      </c>
      <c r="C24" s="14" t="s">
        <v>502</v>
      </c>
      <c r="D24" s="14" t="s">
        <v>314</v>
      </c>
      <c r="E24" s="14" t="s">
        <v>176</v>
      </c>
      <c r="F24" s="14">
        <v>32</v>
      </c>
      <c r="G24" s="14">
        <v>0</v>
      </c>
    </row>
    <row r="25" spans="1:7" ht="15.75" thickBot="1" x14ac:dyDescent="0.3">
      <c r="A25" s="14" t="s">
        <v>630</v>
      </c>
      <c r="B25" s="14" t="s">
        <v>617</v>
      </c>
      <c r="C25" s="14" t="s">
        <v>338</v>
      </c>
      <c r="D25" s="14" t="s">
        <v>337</v>
      </c>
      <c r="E25" s="14" t="s">
        <v>28</v>
      </c>
      <c r="F25" s="14">
        <v>59</v>
      </c>
      <c r="G25" s="14">
        <v>4</v>
      </c>
    </row>
    <row r="26" spans="1:7" ht="15.75" thickBot="1" x14ac:dyDescent="0.3">
      <c r="A26" s="14" t="s">
        <v>623</v>
      </c>
      <c r="B26" s="14" t="s">
        <v>617</v>
      </c>
      <c r="C26" s="14" t="s">
        <v>428</v>
      </c>
      <c r="D26" s="14" t="s">
        <v>503</v>
      </c>
      <c r="E26" s="14" t="s">
        <v>49</v>
      </c>
      <c r="F26" s="14">
        <v>32</v>
      </c>
      <c r="G26" s="14">
        <v>8</v>
      </c>
    </row>
    <row r="27" spans="1:7" ht="15.75" thickBot="1" x14ac:dyDescent="0.3">
      <c r="A27" s="14" t="s">
        <v>624</v>
      </c>
      <c r="B27" s="14" t="s">
        <v>617</v>
      </c>
      <c r="C27" s="14" t="s">
        <v>451</v>
      </c>
      <c r="D27" s="14" t="s">
        <v>656</v>
      </c>
      <c r="E27" s="14" t="s">
        <v>39</v>
      </c>
      <c r="F27" s="14">
        <v>53</v>
      </c>
      <c r="G27" s="14">
        <v>10</v>
      </c>
    </row>
    <row r="28" spans="1:7" ht="15.75" thickBot="1" x14ac:dyDescent="0.3">
      <c r="A28" s="14" t="s">
        <v>623</v>
      </c>
      <c r="B28" s="14" t="s">
        <v>617</v>
      </c>
      <c r="C28" s="14" t="s">
        <v>572</v>
      </c>
      <c r="D28" s="14" t="s">
        <v>571</v>
      </c>
      <c r="E28" s="14" t="s">
        <v>31</v>
      </c>
      <c r="F28" s="14">
        <v>58</v>
      </c>
      <c r="G28" s="14">
        <v>0</v>
      </c>
    </row>
    <row r="29" spans="1:7" ht="15.75" thickBot="1" x14ac:dyDescent="0.3">
      <c r="A29" s="14" t="s">
        <v>623</v>
      </c>
      <c r="B29" s="14" t="s">
        <v>617</v>
      </c>
      <c r="C29" s="14" t="s">
        <v>377</v>
      </c>
      <c r="D29" s="14" t="s">
        <v>36</v>
      </c>
      <c r="E29" s="14" t="s">
        <v>49</v>
      </c>
      <c r="F29" s="14">
        <v>66</v>
      </c>
      <c r="G29" s="14">
        <v>0</v>
      </c>
    </row>
    <row r="30" spans="1:7" ht="15.75" thickBot="1" x14ac:dyDescent="0.3">
      <c r="A30" s="14" t="s">
        <v>623</v>
      </c>
      <c r="B30" s="14" t="s">
        <v>617</v>
      </c>
      <c r="C30" s="14" t="s">
        <v>657</v>
      </c>
      <c r="D30" s="14" t="s">
        <v>145</v>
      </c>
      <c r="E30" s="14" t="s">
        <v>31</v>
      </c>
      <c r="F30" s="14">
        <v>42</v>
      </c>
      <c r="G30" s="14">
        <v>0</v>
      </c>
    </row>
    <row r="31" spans="1:7" ht="15.75" thickBot="1" x14ac:dyDescent="0.3">
      <c r="A31" s="14" t="s">
        <v>623</v>
      </c>
      <c r="B31" s="14" t="s">
        <v>617</v>
      </c>
      <c r="C31" s="14" t="s">
        <v>658</v>
      </c>
      <c r="D31" s="14" t="s">
        <v>463</v>
      </c>
      <c r="E31" s="14" t="s">
        <v>122</v>
      </c>
      <c r="F31" s="14">
        <v>35</v>
      </c>
      <c r="G31" s="14">
        <v>0</v>
      </c>
    </row>
    <row r="32" spans="1:7" ht="15.75" thickBot="1" x14ac:dyDescent="0.3">
      <c r="A32" s="14" t="s">
        <v>624</v>
      </c>
      <c r="B32" s="14" t="s">
        <v>617</v>
      </c>
      <c r="C32" s="14" t="s">
        <v>317</v>
      </c>
      <c r="D32" s="14" t="s">
        <v>27</v>
      </c>
      <c r="E32" s="14" t="s">
        <v>45</v>
      </c>
      <c r="F32" s="14">
        <v>75</v>
      </c>
      <c r="G32" s="14">
        <v>10</v>
      </c>
    </row>
    <row r="33" spans="1:7" ht="15.75" thickBot="1" x14ac:dyDescent="0.3">
      <c r="A33" s="14" t="s">
        <v>624</v>
      </c>
      <c r="B33" s="14" t="s">
        <v>617</v>
      </c>
      <c r="C33" s="14" t="s">
        <v>225</v>
      </c>
      <c r="D33" s="14" t="s">
        <v>226</v>
      </c>
      <c r="E33" s="14" t="s">
        <v>49</v>
      </c>
      <c r="F33" s="14">
        <v>68</v>
      </c>
      <c r="G33" s="14">
        <v>20</v>
      </c>
    </row>
    <row r="34" spans="1:7" ht="15.75" thickBot="1" x14ac:dyDescent="0.3">
      <c r="A34" s="14" t="s">
        <v>624</v>
      </c>
      <c r="B34" s="14" t="s">
        <v>617</v>
      </c>
      <c r="C34" s="14" t="s">
        <v>217</v>
      </c>
      <c r="D34" s="14" t="s">
        <v>218</v>
      </c>
      <c r="E34" s="14" t="s">
        <v>16</v>
      </c>
      <c r="F34" s="14">
        <v>72</v>
      </c>
      <c r="G34" s="14">
        <v>0</v>
      </c>
    </row>
    <row r="35" spans="1:7" ht="15.75" thickBot="1" x14ac:dyDescent="0.3">
      <c r="A35" s="14" t="s">
        <v>630</v>
      </c>
      <c r="B35" s="14" t="s">
        <v>617</v>
      </c>
      <c r="C35" s="14" t="s">
        <v>175</v>
      </c>
      <c r="D35" s="14" t="s">
        <v>591</v>
      </c>
      <c r="E35" s="14" t="s">
        <v>39</v>
      </c>
      <c r="F35" s="14">
        <v>77</v>
      </c>
      <c r="G35" s="14">
        <v>20</v>
      </c>
    </row>
    <row r="36" spans="1:7" ht="15.75" thickBot="1" x14ac:dyDescent="0.3">
      <c r="A36" s="14" t="s">
        <v>625</v>
      </c>
      <c r="B36" s="14" t="s">
        <v>617</v>
      </c>
      <c r="C36" s="14" t="s">
        <v>338</v>
      </c>
      <c r="D36" s="14" t="s">
        <v>337</v>
      </c>
      <c r="E36" s="14" t="s">
        <v>28</v>
      </c>
      <c r="F36" s="14">
        <v>125</v>
      </c>
      <c r="G36" s="14">
        <v>20</v>
      </c>
    </row>
    <row r="37" spans="1:7" ht="15.75" thickBot="1" x14ac:dyDescent="0.3">
      <c r="A37" s="14" t="s">
        <v>623</v>
      </c>
      <c r="B37" s="14" t="s">
        <v>617</v>
      </c>
      <c r="C37" s="14" t="s">
        <v>664</v>
      </c>
      <c r="D37" s="14" t="s">
        <v>484</v>
      </c>
      <c r="E37" s="14" t="s">
        <v>287</v>
      </c>
      <c r="F37" s="14">
        <v>55</v>
      </c>
      <c r="G37" s="14">
        <v>15</v>
      </c>
    </row>
    <row r="38" spans="1:7" ht="15.75" thickBot="1" x14ac:dyDescent="0.3">
      <c r="A38" s="14" t="s">
        <v>623</v>
      </c>
      <c r="B38" s="14" t="s">
        <v>617</v>
      </c>
      <c r="C38" s="14" t="s">
        <v>666</v>
      </c>
      <c r="D38" s="14" t="s">
        <v>665</v>
      </c>
      <c r="E38" s="14" t="s">
        <v>45</v>
      </c>
      <c r="F38" s="14">
        <v>45</v>
      </c>
      <c r="G38" s="14">
        <v>15</v>
      </c>
    </row>
    <row r="39" spans="1:7" ht="15.75" thickBot="1" x14ac:dyDescent="0.3">
      <c r="A39" s="14" t="s">
        <v>623</v>
      </c>
      <c r="B39" s="14" t="s">
        <v>617</v>
      </c>
      <c r="C39" s="14" t="s">
        <v>612</v>
      </c>
      <c r="D39" s="14" t="s">
        <v>369</v>
      </c>
      <c r="E39" s="14" t="s">
        <v>13</v>
      </c>
      <c r="F39" s="14">
        <v>41</v>
      </c>
      <c r="G39" s="14">
        <v>0</v>
      </c>
    </row>
    <row r="40" spans="1:7" ht="15.75" thickBot="1" x14ac:dyDescent="0.3">
      <c r="A40" s="14" t="s">
        <v>623</v>
      </c>
      <c r="B40" s="14" t="s">
        <v>617</v>
      </c>
      <c r="C40" s="14" t="s">
        <v>563</v>
      </c>
      <c r="D40" s="14" t="s">
        <v>613</v>
      </c>
      <c r="E40" s="14" t="s">
        <v>49</v>
      </c>
      <c r="F40" s="14">
        <v>35</v>
      </c>
      <c r="G40" s="14">
        <v>0</v>
      </c>
    </row>
    <row r="41" spans="1:7" ht="15.75" thickBot="1" x14ac:dyDescent="0.3">
      <c r="A41" s="14" t="s">
        <v>624</v>
      </c>
      <c r="B41" s="14" t="s">
        <v>617</v>
      </c>
      <c r="C41" s="14" t="s">
        <v>606</v>
      </c>
      <c r="D41" s="14" t="s">
        <v>607</v>
      </c>
      <c r="E41" s="14" t="s">
        <v>39</v>
      </c>
      <c r="F41" s="14">
        <v>72</v>
      </c>
      <c r="G41" s="14">
        <v>20</v>
      </c>
    </row>
    <row r="42" spans="1:7" ht="15.75" thickBot="1" x14ac:dyDescent="0.3">
      <c r="A42" s="14" t="s">
        <v>624</v>
      </c>
      <c r="B42" s="14" t="s">
        <v>617</v>
      </c>
      <c r="C42" s="14" t="s">
        <v>428</v>
      </c>
      <c r="D42" s="14" t="s">
        <v>498</v>
      </c>
      <c r="E42" s="14" t="s">
        <v>49</v>
      </c>
      <c r="F42" s="14">
        <v>61</v>
      </c>
      <c r="G42" s="14">
        <v>19</v>
      </c>
    </row>
    <row r="43" spans="1:7" ht="15.75" thickBot="1" x14ac:dyDescent="0.3">
      <c r="A43" s="14" t="s">
        <v>624</v>
      </c>
      <c r="B43" s="14" t="s">
        <v>617</v>
      </c>
      <c r="C43" s="14" t="s">
        <v>668</v>
      </c>
      <c r="D43" s="14" t="s">
        <v>25</v>
      </c>
      <c r="E43" s="14" t="s">
        <v>28</v>
      </c>
      <c r="F43" s="14">
        <v>52</v>
      </c>
      <c r="G43" s="14">
        <v>15</v>
      </c>
    </row>
    <row r="44" spans="1:7" ht="15.75" thickBot="1" x14ac:dyDescent="0.3">
      <c r="A44" s="14" t="s">
        <v>626</v>
      </c>
      <c r="B44" s="14" t="s">
        <v>617</v>
      </c>
      <c r="C44" s="14" t="s">
        <v>59</v>
      </c>
      <c r="D44" s="14" t="s">
        <v>60</v>
      </c>
      <c r="E44" s="14" t="s">
        <v>287</v>
      </c>
      <c r="F44" s="14">
        <v>78</v>
      </c>
      <c r="G44" s="14">
        <v>10</v>
      </c>
    </row>
    <row r="45" spans="1:7" ht="15.75" thickBot="1" x14ac:dyDescent="0.3">
      <c r="A45" s="14" t="s">
        <v>626</v>
      </c>
      <c r="B45" s="14" t="s">
        <v>617</v>
      </c>
      <c r="C45" s="14" t="s">
        <v>329</v>
      </c>
      <c r="D45" s="14" t="s">
        <v>114</v>
      </c>
      <c r="E45" s="14" t="s">
        <v>66</v>
      </c>
      <c r="F45" s="14">
        <v>71</v>
      </c>
      <c r="G45" s="14">
        <v>0</v>
      </c>
    </row>
    <row r="46" spans="1:7" ht="15.75" thickBot="1" x14ac:dyDescent="0.3">
      <c r="A46" s="14" t="s">
        <v>624</v>
      </c>
      <c r="B46" s="14" t="s">
        <v>617</v>
      </c>
      <c r="C46" s="14" t="s">
        <v>470</v>
      </c>
      <c r="D46" s="14" t="s">
        <v>471</v>
      </c>
      <c r="E46" s="14" t="s">
        <v>31</v>
      </c>
      <c r="F46" s="14">
        <v>52</v>
      </c>
      <c r="G46" s="14">
        <v>12</v>
      </c>
    </row>
    <row r="47" spans="1:7" ht="15.75" thickBot="1" x14ac:dyDescent="0.3">
      <c r="A47" s="14" t="s">
        <v>624</v>
      </c>
      <c r="B47" s="14" t="s">
        <v>617</v>
      </c>
      <c r="C47" s="14" t="s">
        <v>221</v>
      </c>
      <c r="D47" s="14" t="s">
        <v>123</v>
      </c>
      <c r="E47" s="14" t="s">
        <v>14</v>
      </c>
      <c r="F47" s="14">
        <v>50</v>
      </c>
      <c r="G47" s="14">
        <v>6</v>
      </c>
    </row>
    <row r="48" spans="1:7" ht="15.75" thickBot="1" x14ac:dyDescent="0.3">
      <c r="A48" s="14" t="s">
        <v>630</v>
      </c>
      <c r="B48" s="14" t="s">
        <v>617</v>
      </c>
      <c r="C48" s="14" t="s">
        <v>533</v>
      </c>
      <c r="D48" s="14" t="s">
        <v>534</v>
      </c>
      <c r="E48" s="14" t="s">
        <v>31</v>
      </c>
      <c r="F48" s="14">
        <v>37</v>
      </c>
      <c r="G48" s="14">
        <v>14</v>
      </c>
    </row>
    <row r="49" spans="1:7" ht="15.75" thickBot="1" x14ac:dyDescent="0.3">
      <c r="A49" s="14" t="s">
        <v>630</v>
      </c>
      <c r="B49" s="14" t="s">
        <v>617</v>
      </c>
      <c r="C49" s="14" t="s">
        <v>673</v>
      </c>
      <c r="D49" s="14" t="s">
        <v>152</v>
      </c>
      <c r="E49" s="14" t="s">
        <v>45</v>
      </c>
      <c r="F49" s="14">
        <v>30</v>
      </c>
      <c r="G49" s="14">
        <v>20</v>
      </c>
    </row>
    <row r="50" spans="1:7" ht="15.75" thickBot="1" x14ac:dyDescent="0.3">
      <c r="A50" s="14" t="s">
        <v>625</v>
      </c>
      <c r="B50" s="14" t="s">
        <v>617</v>
      </c>
      <c r="C50" s="14" t="s">
        <v>641</v>
      </c>
      <c r="D50" s="14" t="s">
        <v>506</v>
      </c>
      <c r="E50" s="14" t="s">
        <v>45</v>
      </c>
      <c r="F50" s="14">
        <v>75</v>
      </c>
      <c r="G50" s="14">
        <v>20</v>
      </c>
    </row>
    <row r="51" spans="1:7" ht="15.75" thickBot="1" x14ac:dyDescent="0.3">
      <c r="A51" s="14" t="s">
        <v>624</v>
      </c>
      <c r="B51" s="14" t="s">
        <v>617</v>
      </c>
      <c r="C51" s="14" t="s">
        <v>551</v>
      </c>
      <c r="D51" s="14" t="s">
        <v>267</v>
      </c>
      <c r="E51" s="14" t="s">
        <v>49</v>
      </c>
      <c r="F51" s="14">
        <v>56</v>
      </c>
      <c r="G51" s="14">
        <v>0</v>
      </c>
    </row>
    <row r="52" spans="1:7" ht="15.75" thickBot="1" x14ac:dyDescent="0.3">
      <c r="A52" s="14" t="s">
        <v>624</v>
      </c>
      <c r="B52" s="14" t="s">
        <v>617</v>
      </c>
      <c r="C52" s="14" t="s">
        <v>472</v>
      </c>
      <c r="D52" s="14" t="s">
        <v>48</v>
      </c>
      <c r="E52" s="14" t="s">
        <v>49</v>
      </c>
      <c r="F52" s="14">
        <v>56</v>
      </c>
      <c r="G52" s="14">
        <v>0</v>
      </c>
    </row>
    <row r="53" spans="1:7" ht="15.75" thickBot="1" x14ac:dyDescent="0.3">
      <c r="A53" s="14" t="s">
        <v>624</v>
      </c>
      <c r="B53" s="14" t="s">
        <v>617</v>
      </c>
      <c r="C53" s="14" t="s">
        <v>608</v>
      </c>
      <c r="D53" s="14" t="s">
        <v>186</v>
      </c>
      <c r="E53" s="14" t="s">
        <v>260</v>
      </c>
      <c r="F53" s="14">
        <v>55</v>
      </c>
      <c r="G53" s="14">
        <v>4</v>
      </c>
    </row>
    <row r="54" spans="1:7" ht="15.75" thickBot="1" x14ac:dyDescent="0.3">
      <c r="A54" s="14" t="s">
        <v>624</v>
      </c>
      <c r="B54" s="14" t="s">
        <v>617</v>
      </c>
      <c r="C54" s="14" t="s">
        <v>423</v>
      </c>
      <c r="D54" s="14" t="s">
        <v>314</v>
      </c>
      <c r="E54" s="14" t="s">
        <v>28</v>
      </c>
      <c r="F54" s="14">
        <v>54</v>
      </c>
      <c r="G54" s="14">
        <v>20</v>
      </c>
    </row>
    <row r="55" spans="1:7" ht="15.75" thickBot="1" x14ac:dyDescent="0.3">
      <c r="A55" s="14" t="s">
        <v>630</v>
      </c>
      <c r="B55" s="14" t="s">
        <v>617</v>
      </c>
      <c r="C55" s="14" t="s">
        <v>672</v>
      </c>
      <c r="D55" s="14" t="s">
        <v>653</v>
      </c>
      <c r="E55" s="14" t="s">
        <v>45</v>
      </c>
      <c r="F55" s="14">
        <v>37</v>
      </c>
      <c r="G55" s="14">
        <v>15</v>
      </c>
    </row>
    <row r="56" spans="1:7" ht="15.75" thickBot="1" x14ac:dyDescent="0.3">
      <c r="A56" s="14" t="s">
        <v>630</v>
      </c>
      <c r="B56" s="14" t="s">
        <v>617</v>
      </c>
      <c r="C56" s="14" t="s">
        <v>438</v>
      </c>
      <c r="D56" s="14" t="s">
        <v>616</v>
      </c>
      <c r="E56" s="14" t="s">
        <v>287</v>
      </c>
      <c r="F56" s="14">
        <v>30</v>
      </c>
      <c r="G56" s="14">
        <v>20</v>
      </c>
    </row>
    <row r="57" spans="1:7" ht="15.75" thickBot="1" x14ac:dyDescent="0.3">
      <c r="A57" s="14" t="s">
        <v>623</v>
      </c>
      <c r="B57" s="14" t="s">
        <v>617</v>
      </c>
      <c r="C57" s="14" t="s">
        <v>461</v>
      </c>
      <c r="D57" s="14" t="s">
        <v>315</v>
      </c>
      <c r="E57" s="14" t="s">
        <v>122</v>
      </c>
      <c r="F57" s="14">
        <v>32</v>
      </c>
      <c r="G57" s="14">
        <v>4</v>
      </c>
    </row>
    <row r="58" spans="1:7" ht="15.75" thickBot="1" x14ac:dyDescent="0.3">
      <c r="A58" s="14" t="s">
        <v>626</v>
      </c>
      <c r="B58" s="14" t="s">
        <v>617</v>
      </c>
      <c r="C58" s="14" t="s">
        <v>722</v>
      </c>
      <c r="D58" s="14" t="s">
        <v>456</v>
      </c>
      <c r="E58" s="14" t="s">
        <v>14</v>
      </c>
      <c r="F58" s="14">
        <v>64</v>
      </c>
      <c r="G58" s="14">
        <v>20</v>
      </c>
    </row>
    <row r="59" spans="1:7" ht="15.75" thickBot="1" x14ac:dyDescent="0.3">
      <c r="A59" s="14" t="s">
        <v>630</v>
      </c>
      <c r="B59" s="14" t="s">
        <v>617</v>
      </c>
      <c r="C59" s="14" t="s">
        <v>202</v>
      </c>
      <c r="D59" s="14" t="s">
        <v>203</v>
      </c>
      <c r="E59" s="14" t="s">
        <v>45</v>
      </c>
      <c r="F59" s="14">
        <v>32</v>
      </c>
      <c r="G59" s="14">
        <v>0</v>
      </c>
    </row>
    <row r="60" spans="1:7" ht="15.75" thickBot="1" x14ac:dyDescent="0.3">
      <c r="A60" s="14" t="s">
        <v>630</v>
      </c>
      <c r="B60" s="14" t="s">
        <v>617</v>
      </c>
      <c r="C60" s="14" t="s">
        <v>723</v>
      </c>
      <c r="D60" s="14" t="s">
        <v>724</v>
      </c>
      <c r="E60" s="14" t="s">
        <v>31</v>
      </c>
      <c r="F60" s="14">
        <v>35</v>
      </c>
      <c r="G60" s="14">
        <v>0</v>
      </c>
    </row>
    <row r="61" spans="1:7" ht="15.75" thickBot="1" x14ac:dyDescent="0.3">
      <c r="A61" s="14" t="s">
        <v>623</v>
      </c>
      <c r="B61" s="14" t="s">
        <v>617</v>
      </c>
      <c r="C61" s="14" t="s">
        <v>685</v>
      </c>
      <c r="D61" s="14" t="s">
        <v>686</v>
      </c>
      <c r="E61" s="14" t="s">
        <v>10</v>
      </c>
      <c r="F61" s="14">
        <v>31</v>
      </c>
      <c r="G61" s="14">
        <v>15</v>
      </c>
    </row>
    <row r="62" spans="1:7" ht="15.75" thickBot="1" x14ac:dyDescent="0.3">
      <c r="A62" s="14" t="s">
        <v>623</v>
      </c>
      <c r="B62" s="14" t="s">
        <v>617</v>
      </c>
      <c r="C62" s="14" t="s">
        <v>175</v>
      </c>
      <c r="D62" s="14" t="s">
        <v>710</v>
      </c>
      <c r="E62" s="14" t="s">
        <v>39</v>
      </c>
      <c r="F62" s="14">
        <v>30</v>
      </c>
      <c r="G62" s="14"/>
    </row>
    <row r="63" spans="1:7" ht="15.75" thickBot="1" x14ac:dyDescent="0.3">
      <c r="A63" s="14" t="s">
        <v>630</v>
      </c>
      <c r="B63" s="14" t="s">
        <v>617</v>
      </c>
      <c r="C63" s="14" t="s">
        <v>742</v>
      </c>
      <c r="D63" s="14" t="s">
        <v>482</v>
      </c>
      <c r="E63" s="14" t="s">
        <v>13</v>
      </c>
      <c r="F63" s="14">
        <v>43</v>
      </c>
      <c r="G63" s="14">
        <v>20</v>
      </c>
    </row>
    <row r="64" spans="1:7" ht="15.75" thickBot="1" x14ac:dyDescent="0.3">
      <c r="A64" s="14" t="s">
        <v>630</v>
      </c>
      <c r="B64" s="14" t="s">
        <v>617</v>
      </c>
      <c r="C64" s="14" t="s">
        <v>372</v>
      </c>
      <c r="D64" s="14" t="s">
        <v>373</v>
      </c>
      <c r="E64" s="14" t="s">
        <v>28</v>
      </c>
      <c r="F64" s="14">
        <v>35</v>
      </c>
      <c r="G64" s="14">
        <v>15</v>
      </c>
    </row>
    <row r="65" spans="1:7" ht="15.75" thickBot="1" x14ac:dyDescent="0.3">
      <c r="A65" s="14" t="s">
        <v>630</v>
      </c>
      <c r="B65" s="14" t="s">
        <v>617</v>
      </c>
      <c r="C65" s="14" t="s">
        <v>683</v>
      </c>
      <c r="D65" s="14" t="s">
        <v>684</v>
      </c>
      <c r="E65" s="14" t="s">
        <v>287</v>
      </c>
      <c r="F65" s="14">
        <v>34</v>
      </c>
      <c r="G65" s="14">
        <v>10</v>
      </c>
    </row>
    <row r="66" spans="1:7" ht="15.75" thickBot="1" x14ac:dyDescent="0.3">
      <c r="A66" s="14" t="s">
        <v>623</v>
      </c>
      <c r="B66" s="14" t="s">
        <v>617</v>
      </c>
      <c r="C66" s="14" t="s">
        <v>459</v>
      </c>
      <c r="D66" s="14" t="s">
        <v>460</v>
      </c>
      <c r="E66" s="14" t="s">
        <v>104</v>
      </c>
      <c r="F66" s="14">
        <v>48</v>
      </c>
      <c r="G66" s="14">
        <v>15</v>
      </c>
    </row>
    <row r="67" spans="1:7" ht="15.75" thickBot="1" x14ac:dyDescent="0.3">
      <c r="A67" s="14" t="s">
        <v>623</v>
      </c>
      <c r="B67" s="14" t="s">
        <v>617</v>
      </c>
      <c r="C67" s="14" t="s">
        <v>734</v>
      </c>
      <c r="D67" s="14" t="s">
        <v>710</v>
      </c>
      <c r="E67" s="14" t="s">
        <v>116</v>
      </c>
      <c r="F67" s="14">
        <v>45</v>
      </c>
      <c r="G67" s="14">
        <v>0</v>
      </c>
    </row>
    <row r="68" spans="1:7" ht="15.75" thickBot="1" x14ac:dyDescent="0.3">
      <c r="A68" s="14" t="s">
        <v>623</v>
      </c>
      <c r="B68" s="14" t="s">
        <v>617</v>
      </c>
      <c r="C68" s="14" t="s">
        <v>688</v>
      </c>
      <c r="D68" s="14" t="s">
        <v>687</v>
      </c>
      <c r="E68" s="14" t="s">
        <v>16</v>
      </c>
      <c r="F68" s="14">
        <v>43</v>
      </c>
      <c r="G68" s="14">
        <v>6</v>
      </c>
    </row>
    <row r="69" spans="1:7" ht="15.75" thickBot="1" x14ac:dyDescent="0.3">
      <c r="A69" s="14" t="s">
        <v>623</v>
      </c>
      <c r="B69" s="14" t="s">
        <v>617</v>
      </c>
      <c r="C69" s="14" t="s">
        <v>735</v>
      </c>
      <c r="D69" s="14" t="s">
        <v>736</v>
      </c>
      <c r="E69" s="14" t="s">
        <v>31</v>
      </c>
      <c r="F69" s="14">
        <v>40</v>
      </c>
      <c r="G69" s="14">
        <v>0</v>
      </c>
    </row>
    <row r="70" spans="1:7" ht="15.75" thickBot="1" x14ac:dyDescent="0.3">
      <c r="A70" s="14" t="s">
        <v>623</v>
      </c>
      <c r="B70" s="14" t="s">
        <v>617</v>
      </c>
      <c r="C70" s="14" t="s">
        <v>586</v>
      </c>
      <c r="D70" s="14" t="s">
        <v>360</v>
      </c>
      <c r="E70" s="14" t="s">
        <v>45</v>
      </c>
      <c r="F70" s="14">
        <v>36</v>
      </c>
      <c r="G70" s="14">
        <v>10</v>
      </c>
    </row>
    <row r="71" spans="1:7" ht="15.75" thickBot="1" x14ac:dyDescent="0.3">
      <c r="A71" s="14" t="s">
        <v>624</v>
      </c>
      <c r="B71" s="14" t="s">
        <v>617</v>
      </c>
      <c r="C71" s="14" t="s">
        <v>439</v>
      </c>
      <c r="D71" s="14" t="s">
        <v>149</v>
      </c>
      <c r="E71" s="14" t="s">
        <v>14</v>
      </c>
      <c r="F71" s="14">
        <v>57</v>
      </c>
      <c r="G71" s="14">
        <v>15</v>
      </c>
    </row>
    <row r="72" spans="1:7" ht="15.75" thickBot="1" x14ac:dyDescent="0.3">
      <c r="A72" s="14" t="s">
        <v>624</v>
      </c>
      <c r="B72" s="14" t="s">
        <v>617</v>
      </c>
      <c r="C72" s="14" t="s">
        <v>189</v>
      </c>
      <c r="D72" s="14" t="s">
        <v>36</v>
      </c>
      <c r="E72" s="14" t="s">
        <v>287</v>
      </c>
      <c r="F72" s="14">
        <v>55</v>
      </c>
      <c r="G72" s="14">
        <v>20</v>
      </c>
    </row>
    <row r="73" spans="1:7" ht="15.75" thickBot="1" x14ac:dyDescent="0.3">
      <c r="A73" s="14" t="s">
        <v>624</v>
      </c>
      <c r="B73" s="14" t="s">
        <v>617</v>
      </c>
      <c r="C73" s="14" t="s">
        <v>266</v>
      </c>
      <c r="D73" s="14" t="s">
        <v>267</v>
      </c>
      <c r="E73" s="14" t="s">
        <v>174</v>
      </c>
      <c r="F73" s="14">
        <v>52</v>
      </c>
      <c r="G73" s="14">
        <v>20</v>
      </c>
    </row>
    <row r="74" spans="1:7" ht="15.75" thickBot="1" x14ac:dyDescent="0.3">
      <c r="A74" s="14" t="s">
        <v>626</v>
      </c>
      <c r="B74" s="14" t="s">
        <v>617</v>
      </c>
      <c r="C74" s="14" t="s">
        <v>627</v>
      </c>
      <c r="D74" s="14" t="s">
        <v>188</v>
      </c>
      <c r="E74" s="14" t="s">
        <v>448</v>
      </c>
      <c r="F74" s="14">
        <v>72</v>
      </c>
      <c r="G74" s="14">
        <v>12</v>
      </c>
    </row>
    <row r="75" spans="1:7" ht="15.75" thickBot="1" x14ac:dyDescent="0.3">
      <c r="A75" s="14" t="s">
        <v>626</v>
      </c>
      <c r="B75" s="14" t="s">
        <v>617</v>
      </c>
      <c r="C75" s="14" t="s">
        <v>208</v>
      </c>
      <c r="D75" s="14" t="s">
        <v>69</v>
      </c>
      <c r="E75" s="14" t="s">
        <v>39</v>
      </c>
      <c r="F75" s="14">
        <v>72</v>
      </c>
      <c r="G75" s="14">
        <v>0</v>
      </c>
    </row>
    <row r="76" spans="1:7" ht="15.75" thickBot="1" x14ac:dyDescent="0.3">
      <c r="A76" s="14" t="s">
        <v>630</v>
      </c>
      <c r="B76" s="14" t="s">
        <v>617</v>
      </c>
      <c r="C76" s="14" t="s">
        <v>677</v>
      </c>
      <c r="D76" s="14" t="s">
        <v>678</v>
      </c>
      <c r="E76" s="14" t="s">
        <v>255</v>
      </c>
      <c r="F76" s="14">
        <v>32</v>
      </c>
      <c r="G76" s="14">
        <v>0</v>
      </c>
    </row>
    <row r="77" spans="1:7" ht="15.75" thickBot="1" x14ac:dyDescent="0.3">
      <c r="A77" s="14" t="s">
        <v>625</v>
      </c>
      <c r="B77" s="14" t="s">
        <v>617</v>
      </c>
      <c r="C77" s="14" t="s">
        <v>348</v>
      </c>
      <c r="D77" s="14" t="s">
        <v>406</v>
      </c>
      <c r="E77" s="14" t="s">
        <v>10</v>
      </c>
      <c r="F77" s="14">
        <v>75</v>
      </c>
      <c r="G77" s="14">
        <v>16</v>
      </c>
    </row>
    <row r="78" spans="1:7" ht="15.75" thickBot="1" x14ac:dyDescent="0.3">
      <c r="A78" s="14" t="s">
        <v>623</v>
      </c>
      <c r="B78" s="14" t="s">
        <v>617</v>
      </c>
      <c r="C78" s="14" t="s">
        <v>483</v>
      </c>
      <c r="D78" s="14" t="s">
        <v>484</v>
      </c>
      <c r="E78" s="14" t="s">
        <v>260</v>
      </c>
      <c r="F78" s="14">
        <v>71</v>
      </c>
      <c r="G78" s="14">
        <v>15</v>
      </c>
    </row>
    <row r="79" spans="1:7" ht="15.75" thickBot="1" x14ac:dyDescent="0.3">
      <c r="A79" s="14" t="s">
        <v>623</v>
      </c>
      <c r="B79" s="14" t="s">
        <v>617</v>
      </c>
      <c r="C79" s="14" t="s">
        <v>747</v>
      </c>
      <c r="D79" s="14" t="s">
        <v>36</v>
      </c>
      <c r="E79" s="14" t="s">
        <v>13</v>
      </c>
      <c r="F79" s="14">
        <v>45</v>
      </c>
      <c r="G79" s="14">
        <v>10</v>
      </c>
    </row>
    <row r="80" spans="1:7" ht="15.75" thickBot="1" x14ac:dyDescent="0.3">
      <c r="A80" s="14" t="s">
        <v>623</v>
      </c>
      <c r="B80" s="14" t="s">
        <v>617</v>
      </c>
      <c r="C80" s="14" t="s">
        <v>429</v>
      </c>
      <c r="D80" s="14" t="s">
        <v>397</v>
      </c>
      <c r="E80" s="14" t="s">
        <v>10</v>
      </c>
      <c r="F80" s="14">
        <v>34</v>
      </c>
      <c r="G80" s="14">
        <v>12</v>
      </c>
    </row>
    <row r="81" spans="1:7" ht="15.75" thickBot="1" x14ac:dyDescent="0.3">
      <c r="A81" s="14" t="s">
        <v>623</v>
      </c>
      <c r="B81" s="14" t="s">
        <v>617</v>
      </c>
      <c r="C81" s="14" t="s">
        <v>691</v>
      </c>
      <c r="D81" s="14" t="s">
        <v>314</v>
      </c>
      <c r="E81" s="14" t="s">
        <v>287</v>
      </c>
      <c r="F81" s="14">
        <v>33</v>
      </c>
      <c r="G81" s="14">
        <v>15</v>
      </c>
    </row>
    <row r="82" spans="1:7" ht="15.75" thickBot="1" x14ac:dyDescent="0.3">
      <c r="A82" s="14" t="s">
        <v>623</v>
      </c>
      <c r="B82" s="14" t="s">
        <v>617</v>
      </c>
      <c r="C82" s="14" t="s">
        <v>574</v>
      </c>
      <c r="D82" s="14" t="s">
        <v>573</v>
      </c>
      <c r="E82" s="14" t="s">
        <v>176</v>
      </c>
      <c r="F82" s="14">
        <v>33</v>
      </c>
      <c r="G82" s="14">
        <v>10</v>
      </c>
    </row>
    <row r="83" spans="1:7" ht="15.75" thickBot="1" x14ac:dyDescent="0.3">
      <c r="A83" s="14" t="s">
        <v>623</v>
      </c>
      <c r="B83" s="14" t="s">
        <v>617</v>
      </c>
      <c r="C83" s="14" t="s">
        <v>745</v>
      </c>
      <c r="D83" s="14" t="s">
        <v>746</v>
      </c>
      <c r="E83" s="14" t="s">
        <v>31</v>
      </c>
      <c r="F83" s="14">
        <v>32</v>
      </c>
      <c r="G83" s="14">
        <v>12</v>
      </c>
    </row>
    <row r="84" spans="1:7" ht="15.75" thickBot="1" x14ac:dyDescent="0.3">
      <c r="A84" s="14" t="s">
        <v>623</v>
      </c>
      <c r="B84" s="14" t="s">
        <v>617</v>
      </c>
      <c r="C84" s="14" t="s">
        <v>228</v>
      </c>
      <c r="D84" s="14" t="s">
        <v>325</v>
      </c>
      <c r="E84" s="14" t="s">
        <v>49</v>
      </c>
      <c r="F84" s="14">
        <v>31</v>
      </c>
      <c r="G84" s="14">
        <v>1</v>
      </c>
    </row>
    <row r="85" spans="1:7" ht="15.75" thickBot="1" x14ac:dyDescent="0.3">
      <c r="A85" s="14" t="s">
        <v>624</v>
      </c>
      <c r="B85" s="14" t="s">
        <v>617</v>
      </c>
      <c r="C85" s="14" t="s">
        <v>319</v>
      </c>
      <c r="D85" s="14" t="s">
        <v>320</v>
      </c>
      <c r="E85" s="14" t="s">
        <v>174</v>
      </c>
      <c r="F85" s="14">
        <v>75</v>
      </c>
      <c r="G85" s="14">
        <v>8</v>
      </c>
    </row>
    <row r="86" spans="1:7" ht="15.75" thickBot="1" x14ac:dyDescent="0.3">
      <c r="A86" s="14" t="s">
        <v>624</v>
      </c>
      <c r="B86" s="14" t="s">
        <v>617</v>
      </c>
      <c r="C86" s="14" t="s">
        <v>428</v>
      </c>
      <c r="D86" s="14" t="s">
        <v>414</v>
      </c>
      <c r="E86" s="14" t="s">
        <v>49</v>
      </c>
      <c r="F86" s="14">
        <v>73</v>
      </c>
      <c r="G86" s="14">
        <v>10</v>
      </c>
    </row>
    <row r="87" spans="1:7" ht="15.75" thickBot="1" x14ac:dyDescent="0.3">
      <c r="A87" s="14" t="s">
        <v>624</v>
      </c>
      <c r="B87" s="14" t="s">
        <v>617</v>
      </c>
      <c r="C87" s="14" t="s">
        <v>635</v>
      </c>
      <c r="D87" s="14" t="s">
        <v>636</v>
      </c>
      <c r="E87" s="14" t="s">
        <v>31</v>
      </c>
      <c r="F87" s="14">
        <v>66</v>
      </c>
      <c r="G87" s="14">
        <v>20</v>
      </c>
    </row>
    <row r="88" spans="1:7" ht="15.75" thickBot="1" x14ac:dyDescent="0.3">
      <c r="A88" s="14" t="s">
        <v>626</v>
      </c>
      <c r="B88" s="14" t="s">
        <v>617</v>
      </c>
      <c r="C88" s="14" t="s">
        <v>619</v>
      </c>
      <c r="D88" s="14" t="s">
        <v>618</v>
      </c>
      <c r="E88" s="14" t="s">
        <v>49</v>
      </c>
      <c r="F88" s="14">
        <v>68</v>
      </c>
      <c r="G88" s="14">
        <v>0</v>
      </c>
    </row>
    <row r="89" spans="1:7" ht="15.75" thickBot="1" x14ac:dyDescent="0.3">
      <c r="A89" s="14" t="s">
        <v>626</v>
      </c>
      <c r="B89" s="14" t="s">
        <v>617</v>
      </c>
      <c r="C89" s="14" t="s">
        <v>382</v>
      </c>
      <c r="D89" s="14" t="s">
        <v>383</v>
      </c>
      <c r="E89" s="14" t="s">
        <v>10</v>
      </c>
      <c r="F89" s="14">
        <v>65</v>
      </c>
      <c r="G89" s="14">
        <v>0</v>
      </c>
    </row>
    <row r="90" spans="1:7" ht="15.75" thickBot="1" x14ac:dyDescent="0.3">
      <c r="A90" s="14" t="s">
        <v>626</v>
      </c>
      <c r="B90" s="14" t="s">
        <v>617</v>
      </c>
      <c r="C90" s="14" t="s">
        <v>228</v>
      </c>
      <c r="D90" s="14" t="s">
        <v>214</v>
      </c>
      <c r="E90" s="14" t="s">
        <v>49</v>
      </c>
      <c r="F90" s="14">
        <v>60</v>
      </c>
      <c r="G90" s="14">
        <v>20</v>
      </c>
    </row>
    <row r="91" spans="1:7" ht="15.75" thickBot="1" x14ac:dyDescent="0.3">
      <c r="A91" s="14" t="s">
        <v>630</v>
      </c>
      <c r="B91" s="14" t="s">
        <v>617</v>
      </c>
      <c r="C91" s="14" t="s">
        <v>679</v>
      </c>
      <c r="D91" s="14" t="s">
        <v>680</v>
      </c>
      <c r="E91" s="14" t="s">
        <v>287</v>
      </c>
      <c r="F91" s="14">
        <v>30</v>
      </c>
      <c r="G91" s="14">
        <v>0</v>
      </c>
    </row>
    <row r="92" spans="1:7" ht="15.75" thickBot="1" x14ac:dyDescent="0.3">
      <c r="A92" s="14" t="s">
        <v>623</v>
      </c>
      <c r="B92" s="14" t="s">
        <v>617</v>
      </c>
      <c r="C92" s="14" t="s">
        <v>560</v>
      </c>
      <c r="D92" s="14" t="s">
        <v>523</v>
      </c>
      <c r="E92" s="14" t="s">
        <v>31</v>
      </c>
      <c r="F92" s="14">
        <v>32</v>
      </c>
      <c r="G92" s="14">
        <v>10</v>
      </c>
    </row>
    <row r="93" spans="1:7" ht="15.75" thickBot="1" x14ac:dyDescent="0.3">
      <c r="A93" s="14" t="s">
        <v>624</v>
      </c>
      <c r="B93" s="14" t="s">
        <v>617</v>
      </c>
      <c r="C93" s="14" t="s">
        <v>175</v>
      </c>
      <c r="D93" s="14" t="s">
        <v>710</v>
      </c>
      <c r="E93" s="14" t="s">
        <v>39</v>
      </c>
      <c r="F93" s="14">
        <v>65</v>
      </c>
      <c r="G93" s="14">
        <v>20</v>
      </c>
    </row>
    <row r="94" spans="1:7" ht="15.75" thickBot="1" x14ac:dyDescent="0.3">
      <c r="A94" s="14" t="s">
        <v>624</v>
      </c>
      <c r="B94" s="14" t="s">
        <v>617</v>
      </c>
      <c r="C94" s="14" t="s">
        <v>569</v>
      </c>
      <c r="D94" s="14" t="s">
        <v>566</v>
      </c>
      <c r="E94" s="14" t="s">
        <v>31</v>
      </c>
      <c r="F94" s="14">
        <v>54</v>
      </c>
      <c r="G94" s="14">
        <v>12</v>
      </c>
    </row>
    <row r="95" spans="1:7" ht="15.75" thickBot="1" x14ac:dyDescent="0.3">
      <c r="A95" s="14" t="s">
        <v>625</v>
      </c>
      <c r="B95" s="14" t="s">
        <v>617</v>
      </c>
      <c r="C95" s="14" t="s">
        <v>671</v>
      </c>
      <c r="D95" s="14" t="s">
        <v>670</v>
      </c>
      <c r="E95" s="14" t="s">
        <v>181</v>
      </c>
      <c r="F95" s="14">
        <v>105</v>
      </c>
      <c r="G95" s="14">
        <v>20</v>
      </c>
    </row>
    <row r="96" spans="1:7" ht="15.75" thickBot="1" x14ac:dyDescent="0.3">
      <c r="A96" s="14" t="s">
        <v>625</v>
      </c>
      <c r="B96" s="14" t="s">
        <v>617</v>
      </c>
      <c r="C96" s="14" t="s">
        <v>388</v>
      </c>
      <c r="D96" s="14" t="s">
        <v>389</v>
      </c>
      <c r="E96" s="14" t="s">
        <v>10</v>
      </c>
      <c r="F96" s="14">
        <v>72</v>
      </c>
      <c r="G96" s="14">
        <v>20</v>
      </c>
    </row>
    <row r="97" spans="1:7" ht="15.75" thickBot="1" x14ac:dyDescent="0.3">
      <c r="A97" s="14" t="s">
        <v>623</v>
      </c>
      <c r="B97" s="14" t="s">
        <v>617</v>
      </c>
      <c r="C97" s="14" t="s">
        <v>500</v>
      </c>
      <c r="D97" s="14" t="s">
        <v>501</v>
      </c>
      <c r="E97" s="14" t="s">
        <v>176</v>
      </c>
      <c r="F97" s="14">
        <v>32</v>
      </c>
      <c r="G97" s="14">
        <v>12</v>
      </c>
    </row>
    <row r="98" spans="1:7" ht="15.75" thickBot="1" x14ac:dyDescent="0.3">
      <c r="A98" s="14" t="s">
        <v>624</v>
      </c>
      <c r="B98" s="14" t="s">
        <v>617</v>
      </c>
      <c r="C98" s="14" t="s">
        <v>666</v>
      </c>
      <c r="D98" s="14" t="s">
        <v>665</v>
      </c>
      <c r="E98" s="14" t="s">
        <v>45</v>
      </c>
      <c r="F98" s="14">
        <v>62</v>
      </c>
      <c r="G98" s="14">
        <v>20</v>
      </c>
    </row>
    <row r="99" spans="1:7" ht="15.75" thickBot="1" x14ac:dyDescent="0.3">
      <c r="A99" s="14" t="s">
        <v>626</v>
      </c>
      <c r="B99" s="14" t="s">
        <v>617</v>
      </c>
      <c r="C99" s="14" t="s">
        <v>229</v>
      </c>
      <c r="D99" s="14" t="s">
        <v>230</v>
      </c>
      <c r="E99" s="14" t="s">
        <v>49</v>
      </c>
      <c r="F99" s="14">
        <v>74</v>
      </c>
      <c r="G99" s="14">
        <v>20</v>
      </c>
    </row>
    <row r="100" spans="1:7" ht="15.75" thickBot="1" x14ac:dyDescent="0.3">
      <c r="A100" s="14" t="s">
        <v>623</v>
      </c>
      <c r="B100" s="14" t="s">
        <v>617</v>
      </c>
      <c r="C100" s="14" t="s">
        <v>399</v>
      </c>
      <c r="D100" s="14" t="s">
        <v>385</v>
      </c>
      <c r="E100" s="14" t="s">
        <v>10</v>
      </c>
      <c r="F100" s="14">
        <v>37</v>
      </c>
      <c r="G100" s="14">
        <v>15</v>
      </c>
    </row>
    <row r="101" spans="1:7" ht="15.75" thickBot="1" x14ac:dyDescent="0.3">
      <c r="A101" s="14" t="s">
        <v>624</v>
      </c>
      <c r="B101" s="14" t="s">
        <v>617</v>
      </c>
      <c r="C101" s="14" t="s">
        <v>295</v>
      </c>
      <c r="D101" s="14" t="s">
        <v>605</v>
      </c>
      <c r="E101" s="14" t="s">
        <v>31</v>
      </c>
      <c r="F101" s="14">
        <v>68</v>
      </c>
      <c r="G101" s="14">
        <v>20</v>
      </c>
    </row>
    <row r="102" spans="1:7" ht="15.75" thickBot="1" x14ac:dyDescent="0.3">
      <c r="A102" s="14" t="s">
        <v>630</v>
      </c>
      <c r="B102" s="14" t="s">
        <v>617</v>
      </c>
      <c r="C102" s="14" t="s">
        <v>204</v>
      </c>
      <c r="D102" s="14" t="s">
        <v>205</v>
      </c>
      <c r="E102" s="14" t="s">
        <v>45</v>
      </c>
      <c r="F102" s="14">
        <v>32</v>
      </c>
      <c r="G102" s="14">
        <v>12</v>
      </c>
    </row>
    <row r="103" spans="1:7" ht="15.75" thickBot="1" x14ac:dyDescent="0.3">
      <c r="A103" s="14" t="s">
        <v>630</v>
      </c>
      <c r="B103" s="14" t="s">
        <v>617</v>
      </c>
      <c r="C103" s="14" t="s">
        <v>792</v>
      </c>
      <c r="D103" s="14" t="s">
        <v>157</v>
      </c>
      <c r="E103" s="14" t="s">
        <v>287</v>
      </c>
      <c r="F103" s="14">
        <v>40</v>
      </c>
      <c r="G103" s="14">
        <v>0</v>
      </c>
    </row>
    <row r="104" spans="1:7" ht="15.75" thickBot="1" x14ac:dyDescent="0.3">
      <c r="A104" s="14"/>
      <c r="B104" s="14"/>
      <c r="C104" s="14"/>
      <c r="D104" s="14"/>
      <c r="E104" s="14"/>
      <c r="F104" s="14"/>
      <c r="G104" s="14"/>
    </row>
    <row r="105" spans="1:7" ht="15.75" thickBot="1" x14ac:dyDescent="0.3">
      <c r="A105" s="14"/>
      <c r="B105" s="14"/>
      <c r="C105" s="14"/>
      <c r="D105" s="14"/>
      <c r="E105" s="14"/>
      <c r="F105" s="14"/>
      <c r="G105" s="14"/>
    </row>
    <row r="106" spans="1:7" ht="15.75" thickBot="1" x14ac:dyDescent="0.3">
      <c r="A106" s="14"/>
      <c r="B106" s="14"/>
      <c r="C106" s="14"/>
      <c r="D106" s="14"/>
      <c r="E106" s="14"/>
      <c r="F106" s="14"/>
      <c r="G106" s="14"/>
    </row>
    <row r="107" spans="1:7" ht="15.75" thickBot="1" x14ac:dyDescent="0.3">
      <c r="A107" s="14"/>
      <c r="B107" s="14"/>
      <c r="C107" s="14"/>
      <c r="D107" s="14"/>
      <c r="E107" s="14"/>
      <c r="F107" s="14"/>
      <c r="G107" s="14"/>
    </row>
    <row r="108" spans="1:7" ht="15.75" thickBot="1" x14ac:dyDescent="0.3">
      <c r="A108" s="14"/>
      <c r="B108" s="14"/>
      <c r="C108" s="14"/>
      <c r="D108" s="14"/>
      <c r="E108" s="14"/>
      <c r="F108" s="14"/>
      <c r="G108" s="14"/>
    </row>
    <row r="109" spans="1:7" ht="15.75" thickBot="1" x14ac:dyDescent="0.3">
      <c r="A109" s="14"/>
      <c r="B109" s="14"/>
      <c r="C109" s="14"/>
      <c r="D109" s="14"/>
      <c r="E109" s="14"/>
      <c r="F109" s="14"/>
      <c r="G109" s="14"/>
    </row>
    <row r="110" spans="1:7" ht="15.75" thickBot="1" x14ac:dyDescent="0.3">
      <c r="A110" s="14"/>
      <c r="B110" s="14"/>
      <c r="C110" s="14"/>
      <c r="D110" s="14"/>
      <c r="E110" s="14"/>
      <c r="F110" s="14"/>
      <c r="G110" s="14"/>
    </row>
    <row r="111" spans="1:7" ht="15.75" thickBot="1" x14ac:dyDescent="0.3">
      <c r="A111" s="14"/>
      <c r="B111" s="14"/>
      <c r="C111" s="14"/>
      <c r="D111" s="14"/>
      <c r="E111" s="14"/>
      <c r="F111" s="14"/>
      <c r="G111" s="14"/>
    </row>
    <row r="112" spans="1:7" ht="15.75" thickBot="1" x14ac:dyDescent="0.3">
      <c r="A112" s="14"/>
      <c r="B112" s="14"/>
      <c r="C112" s="14"/>
      <c r="D112" s="14"/>
      <c r="E112" s="14"/>
      <c r="F112" s="14"/>
      <c r="G112" s="14"/>
    </row>
    <row r="113" spans="1:7" ht="15.75" thickBot="1" x14ac:dyDescent="0.3">
      <c r="A113" s="14"/>
      <c r="B113" s="14"/>
      <c r="C113" s="14"/>
      <c r="D113" s="14"/>
      <c r="E113" s="14"/>
      <c r="F113" s="14"/>
      <c r="G113" s="14"/>
    </row>
    <row r="114" spans="1:7" ht="15.75" thickBot="1" x14ac:dyDescent="0.3">
      <c r="A114" s="14"/>
      <c r="B114" s="14"/>
      <c r="C114" s="14"/>
      <c r="D114" s="14"/>
      <c r="E114" s="14"/>
      <c r="F114" s="14"/>
      <c r="G114" s="14"/>
    </row>
    <row r="115" spans="1:7" ht="15.75" thickBot="1" x14ac:dyDescent="0.3">
      <c r="A115" s="14"/>
      <c r="B115" s="14"/>
      <c r="C115" s="14"/>
      <c r="D115" s="14"/>
      <c r="E115" s="14"/>
      <c r="F115" s="14"/>
      <c r="G115" s="14"/>
    </row>
    <row r="116" spans="1:7" ht="15.75" thickBot="1" x14ac:dyDescent="0.3">
      <c r="A116" s="14"/>
      <c r="B116" s="14"/>
      <c r="C116" s="14"/>
      <c r="D116" s="14"/>
      <c r="E116" s="14"/>
      <c r="F116" s="14"/>
      <c r="G116" s="14"/>
    </row>
    <row r="117" spans="1:7" ht="15.75" thickBot="1" x14ac:dyDescent="0.3">
      <c r="A117" s="14"/>
      <c r="B117" s="14"/>
      <c r="C117" s="14"/>
      <c r="D117" s="14"/>
      <c r="E117" s="14"/>
      <c r="F117" s="14"/>
      <c r="G117" s="14"/>
    </row>
    <row r="118" spans="1:7" ht="15.75" thickBot="1" x14ac:dyDescent="0.3">
      <c r="A118" s="14"/>
      <c r="B118" s="14"/>
      <c r="C118" s="14"/>
      <c r="D118" s="14"/>
      <c r="E118" s="14"/>
      <c r="F118" s="14"/>
      <c r="G118" s="14"/>
    </row>
    <row r="119" spans="1:7" ht="15.75" thickBot="1" x14ac:dyDescent="0.3">
      <c r="A119" s="14"/>
      <c r="B119" s="14"/>
      <c r="C119" s="14"/>
      <c r="D119" s="14"/>
      <c r="E119" s="14"/>
      <c r="F119" s="14"/>
      <c r="G119" s="14"/>
    </row>
    <row r="120" spans="1:7" ht="15.75" thickBot="1" x14ac:dyDescent="0.3">
      <c r="A120" s="14"/>
      <c r="B120" s="14"/>
      <c r="C120" s="14"/>
      <c r="D120" s="14"/>
      <c r="E120" s="14"/>
      <c r="F120" s="14"/>
      <c r="G120" s="14"/>
    </row>
    <row r="121" spans="1:7" ht="15.75" thickBot="1" x14ac:dyDescent="0.3">
      <c r="A121" s="14"/>
      <c r="B121" s="14"/>
      <c r="C121" s="14"/>
      <c r="D121" s="14"/>
      <c r="E121" s="14"/>
      <c r="F121" s="14"/>
      <c r="G121" s="14"/>
    </row>
    <row r="122" spans="1:7" ht="15.75" thickBot="1" x14ac:dyDescent="0.3">
      <c r="A122" s="14"/>
      <c r="B122" s="14"/>
      <c r="C122" s="14"/>
      <c r="D122" s="14"/>
      <c r="E122" s="14"/>
      <c r="F122" s="14"/>
      <c r="G122" s="14"/>
    </row>
    <row r="123" spans="1:7" ht="15.75" thickBot="1" x14ac:dyDescent="0.3">
      <c r="A123" s="14"/>
      <c r="B123" s="14"/>
      <c r="C123" s="14"/>
      <c r="D123" s="14"/>
      <c r="E123" s="14"/>
      <c r="F123" s="14"/>
      <c r="G123" s="14"/>
    </row>
    <row r="124" spans="1:7" ht="15.75" thickBot="1" x14ac:dyDescent="0.3">
      <c r="A124" s="14"/>
      <c r="B124" s="14"/>
      <c r="C124" s="14"/>
      <c r="D124" s="14"/>
      <c r="E124" s="14"/>
      <c r="F124" s="14"/>
      <c r="G124" s="14"/>
    </row>
    <row r="125" spans="1:7" ht="15.75" thickBot="1" x14ac:dyDescent="0.3">
      <c r="A125" s="14"/>
      <c r="B125" s="14"/>
      <c r="C125" s="14"/>
      <c r="D125" s="14"/>
      <c r="E125" s="14"/>
      <c r="F125" s="14"/>
      <c r="G125" s="14"/>
    </row>
    <row r="126" spans="1:7" ht="15.75" thickBot="1" x14ac:dyDescent="0.3">
      <c r="A126" s="14"/>
      <c r="B126" s="14"/>
      <c r="C126" s="14"/>
      <c r="D126" s="14"/>
      <c r="E126" s="14"/>
      <c r="F126" s="14"/>
      <c r="G126" s="14"/>
    </row>
    <row r="127" spans="1:7" ht="15.75" thickBot="1" x14ac:dyDescent="0.3">
      <c r="A127" s="14"/>
      <c r="B127" s="14"/>
      <c r="C127" s="14"/>
      <c r="D127" s="14"/>
      <c r="E127" s="14"/>
      <c r="F127" s="14"/>
      <c r="G127" s="14"/>
    </row>
    <row r="128" spans="1:7" ht="15.75" thickBot="1" x14ac:dyDescent="0.3">
      <c r="A128" s="14"/>
      <c r="B128" s="14"/>
      <c r="C128" s="14"/>
      <c r="D128" s="14"/>
      <c r="E128" s="14"/>
      <c r="F128" s="14"/>
      <c r="G128" s="14"/>
    </row>
    <row r="129" spans="1:7" ht="15.75" thickBot="1" x14ac:dyDescent="0.3">
      <c r="A129" s="14"/>
      <c r="B129" s="14"/>
      <c r="C129" s="14"/>
      <c r="D129" s="14"/>
      <c r="E129" s="14"/>
      <c r="F129" s="14"/>
      <c r="G129" s="14"/>
    </row>
    <row r="130" spans="1:7" ht="15.75" thickBot="1" x14ac:dyDescent="0.3">
      <c r="A130" s="14"/>
      <c r="B130" s="14"/>
      <c r="C130" s="14"/>
      <c r="D130" s="14"/>
      <c r="E130" s="14"/>
      <c r="F130" s="14"/>
      <c r="G130" s="14"/>
    </row>
    <row r="131" spans="1:7" ht="15.75" thickBot="1" x14ac:dyDescent="0.3">
      <c r="A131" s="14"/>
      <c r="B131" s="14"/>
      <c r="C131" s="14"/>
      <c r="D131" s="14"/>
      <c r="E131" s="14"/>
      <c r="F131" s="14"/>
      <c r="G131" s="14"/>
    </row>
    <row r="132" spans="1:7" ht="15.75" thickBot="1" x14ac:dyDescent="0.3">
      <c r="A132" s="14"/>
      <c r="B132" s="14"/>
      <c r="C132" s="14"/>
      <c r="D132" s="14"/>
      <c r="E132" s="14"/>
      <c r="F132" s="14"/>
      <c r="G132" s="14"/>
    </row>
    <row r="133" spans="1:7" ht="15.75" thickBot="1" x14ac:dyDescent="0.3">
      <c r="A133" s="14"/>
      <c r="B133" s="14"/>
      <c r="C133" s="14"/>
      <c r="D133" s="14"/>
      <c r="E133" s="14"/>
      <c r="F133" s="14"/>
      <c r="G133" s="14"/>
    </row>
    <row r="134" spans="1:7" ht="15.75" thickBot="1" x14ac:dyDescent="0.3">
      <c r="A134" s="14"/>
      <c r="B134" s="14"/>
      <c r="C134" s="14"/>
      <c r="D134" s="14"/>
      <c r="E134" s="14"/>
      <c r="F134" s="14"/>
      <c r="G134" s="14"/>
    </row>
    <row r="135" spans="1:7" ht="15.75" thickBot="1" x14ac:dyDescent="0.3">
      <c r="A135" s="14"/>
      <c r="B135" s="14"/>
      <c r="C135" s="14"/>
      <c r="D135" s="14"/>
      <c r="E135" s="14"/>
      <c r="F135" s="14"/>
      <c r="G135" s="14"/>
    </row>
    <row r="136" spans="1:7" ht="15.75" thickBot="1" x14ac:dyDescent="0.3">
      <c r="A136" s="14"/>
      <c r="B136" s="14"/>
      <c r="C136" s="14"/>
      <c r="D136" s="14"/>
      <c r="E136" s="14"/>
      <c r="F136" s="14"/>
      <c r="G136" s="14"/>
    </row>
    <row r="137" spans="1:7" ht="15.75" thickBot="1" x14ac:dyDescent="0.3">
      <c r="A137" s="14"/>
      <c r="B137" s="14"/>
      <c r="C137" s="14"/>
      <c r="D137" s="14"/>
      <c r="E137" s="14"/>
      <c r="F137" s="14"/>
      <c r="G137" s="14"/>
    </row>
    <row r="138" spans="1:7" ht="15.75" thickBot="1" x14ac:dyDescent="0.3">
      <c r="A138" s="14"/>
      <c r="B138" s="14"/>
      <c r="C138" s="14"/>
      <c r="D138" s="14"/>
      <c r="E138" s="14"/>
      <c r="F138" s="14"/>
      <c r="G138" s="14"/>
    </row>
    <row r="139" spans="1:7" ht="15.75" thickBot="1" x14ac:dyDescent="0.3">
      <c r="A139" s="14"/>
      <c r="B139" s="14"/>
      <c r="C139" s="14"/>
      <c r="D139" s="14"/>
      <c r="E139" s="14"/>
      <c r="F139" s="14"/>
      <c r="G139" s="14"/>
    </row>
    <row r="140" spans="1:7" ht="15.75" thickBot="1" x14ac:dyDescent="0.3">
      <c r="A140" s="14"/>
      <c r="B140" s="14"/>
      <c r="C140" s="14"/>
      <c r="D140" s="14"/>
      <c r="E140" s="14"/>
      <c r="F140" s="14"/>
      <c r="G140" s="14"/>
    </row>
    <row r="141" spans="1:7" ht="15.75" thickBot="1" x14ac:dyDescent="0.3">
      <c r="A141" s="14"/>
      <c r="B141" s="14"/>
      <c r="C141" s="14"/>
      <c r="D141" s="14"/>
      <c r="E141" s="14"/>
      <c r="F141" s="14"/>
      <c r="G141" s="14"/>
    </row>
    <row r="142" spans="1:7" ht="15.75" thickBot="1" x14ac:dyDescent="0.3">
      <c r="A142" s="14"/>
      <c r="B142" s="14"/>
      <c r="C142" s="14"/>
      <c r="D142" s="14"/>
      <c r="E142" s="14"/>
      <c r="F142" s="14"/>
      <c r="G142" s="14"/>
    </row>
    <row r="143" spans="1:7" ht="15.75" thickBot="1" x14ac:dyDescent="0.3">
      <c r="A143" s="14"/>
      <c r="B143" s="14"/>
      <c r="C143" s="14"/>
      <c r="D143" s="14"/>
      <c r="E143" s="14"/>
      <c r="F143" s="14"/>
      <c r="G143" s="14"/>
    </row>
    <row r="144" spans="1:7" ht="15.75" thickBot="1" x14ac:dyDescent="0.3">
      <c r="A144" s="14"/>
      <c r="B144" s="14"/>
      <c r="C144" s="14"/>
      <c r="D144" s="14"/>
      <c r="E144" s="14"/>
      <c r="F144" s="14"/>
      <c r="G144" s="14"/>
    </row>
    <row r="145" spans="1:7" ht="15.75" thickBot="1" x14ac:dyDescent="0.3">
      <c r="A145" s="14"/>
      <c r="B145" s="14"/>
      <c r="C145" s="14"/>
      <c r="D145" s="14"/>
      <c r="E145" s="14"/>
      <c r="F145" s="14"/>
      <c r="G145" s="14"/>
    </row>
    <row r="146" spans="1:7" ht="15.75" thickBot="1" x14ac:dyDescent="0.3">
      <c r="A146" s="14"/>
      <c r="B146" s="14"/>
      <c r="C146" s="14"/>
      <c r="D146" s="14"/>
      <c r="E146" s="14"/>
      <c r="F146" s="14"/>
      <c r="G146" s="14"/>
    </row>
    <row r="147" spans="1:7" ht="15.75" thickBot="1" x14ac:dyDescent="0.3">
      <c r="A147" s="14"/>
      <c r="B147" s="14"/>
      <c r="C147" s="14"/>
      <c r="D147" s="14"/>
      <c r="E147" s="14"/>
      <c r="F147" s="14"/>
      <c r="G147" s="14"/>
    </row>
    <row r="148" spans="1:7" ht="15.75" thickBot="1" x14ac:dyDescent="0.3">
      <c r="A148" s="14"/>
      <c r="B148" s="14"/>
      <c r="C148" s="14"/>
      <c r="D148" s="14"/>
      <c r="E148" s="14"/>
      <c r="F148" s="14"/>
      <c r="G148" s="14"/>
    </row>
    <row r="149" spans="1:7" ht="15.75" thickBot="1" x14ac:dyDescent="0.3">
      <c r="A149" s="14"/>
      <c r="B149" s="14"/>
      <c r="C149" s="14"/>
      <c r="D149" s="14"/>
      <c r="E149" s="14"/>
      <c r="F149" s="14"/>
      <c r="G149" s="14"/>
    </row>
    <row r="150" spans="1:7" ht="15.75" thickBot="1" x14ac:dyDescent="0.3">
      <c r="A150" s="14"/>
      <c r="B150" s="14"/>
      <c r="C150" s="14"/>
      <c r="D150" s="14"/>
      <c r="E150" s="14"/>
      <c r="F150" s="14"/>
      <c r="G150" s="14"/>
    </row>
    <row r="151" spans="1:7" ht="15.75" thickBot="1" x14ac:dyDescent="0.3">
      <c r="A151" s="14"/>
      <c r="B151" s="14"/>
      <c r="C151" s="14"/>
      <c r="D151" s="14"/>
      <c r="E151" s="14"/>
      <c r="F151" s="14"/>
      <c r="G151" s="14"/>
    </row>
    <row r="152" spans="1:7" ht="15.75" thickBot="1" x14ac:dyDescent="0.3">
      <c r="A152" s="14"/>
      <c r="B152" s="14"/>
      <c r="C152" s="14"/>
      <c r="D152" s="14"/>
      <c r="E152" s="14"/>
      <c r="F152" s="14"/>
      <c r="G152" s="14"/>
    </row>
    <row r="153" spans="1:7" ht="15.75" thickBot="1" x14ac:dyDescent="0.3">
      <c r="A153" s="14"/>
      <c r="B153" s="14"/>
      <c r="C153" s="14"/>
      <c r="D153" s="14"/>
      <c r="E153" s="14"/>
      <c r="F153" s="14"/>
      <c r="G153" s="14"/>
    </row>
    <row r="154" spans="1:7" ht="15.75" thickBot="1" x14ac:dyDescent="0.3">
      <c r="A154" s="14"/>
      <c r="B154" s="14"/>
      <c r="C154" s="14"/>
      <c r="D154" s="14"/>
      <c r="E154" s="14"/>
      <c r="F154" s="14"/>
      <c r="G154" s="14"/>
    </row>
    <row r="155" spans="1:7" ht="15.75" thickBot="1" x14ac:dyDescent="0.3">
      <c r="A155" s="14"/>
      <c r="B155" s="14"/>
      <c r="C155" s="14"/>
      <c r="D155" s="14"/>
      <c r="E155" s="14"/>
      <c r="F155" s="14"/>
      <c r="G155" s="14"/>
    </row>
    <row r="156" spans="1:7" ht="15.75" thickBot="1" x14ac:dyDescent="0.3">
      <c r="A156" s="14"/>
      <c r="B156" s="14"/>
      <c r="C156" s="14"/>
      <c r="D156" s="14"/>
      <c r="E156" s="14"/>
      <c r="F156" s="14"/>
      <c r="G156" s="14"/>
    </row>
    <row r="157" spans="1:7" ht="15.75" thickBot="1" x14ac:dyDescent="0.3">
      <c r="A157" s="14"/>
      <c r="B157" s="14"/>
      <c r="C157" s="14"/>
      <c r="D157" s="14"/>
      <c r="E157" s="14"/>
      <c r="F157" s="14"/>
      <c r="G157" s="14"/>
    </row>
    <row r="158" spans="1:7" ht="15.75" thickBot="1" x14ac:dyDescent="0.3">
      <c r="A158" s="14"/>
      <c r="B158" s="14"/>
      <c r="C158" s="14"/>
      <c r="D158" s="14"/>
      <c r="E158" s="14"/>
      <c r="F158" s="14"/>
      <c r="G158" s="14"/>
    </row>
    <row r="159" spans="1:7" ht="15.75" thickBot="1" x14ac:dyDescent="0.3">
      <c r="A159" s="14"/>
      <c r="B159" s="14"/>
      <c r="C159" s="14"/>
      <c r="D159" s="14"/>
      <c r="E159" s="14"/>
      <c r="F159" s="14"/>
      <c r="G159" s="14"/>
    </row>
    <row r="160" spans="1:7" ht="15.75" thickBot="1" x14ac:dyDescent="0.3">
      <c r="A160" s="14"/>
      <c r="B160" s="14"/>
      <c r="C160" s="14"/>
      <c r="D160" s="14"/>
      <c r="E160" s="14"/>
      <c r="F160" s="14"/>
      <c r="G160" s="14"/>
    </row>
    <row r="161" spans="1:7" ht="15.75" thickBot="1" x14ac:dyDescent="0.3">
      <c r="A161" s="14"/>
      <c r="B161" s="14"/>
      <c r="C161" s="14"/>
      <c r="D161" s="14"/>
      <c r="E161" s="14"/>
      <c r="F161" s="14"/>
      <c r="G161" s="14"/>
    </row>
    <row r="162" spans="1:7" ht="15.75" thickBot="1" x14ac:dyDescent="0.3">
      <c r="A162" s="14"/>
      <c r="B162" s="14"/>
      <c r="C162" s="14"/>
      <c r="D162" s="14"/>
      <c r="E162" s="14"/>
      <c r="F162" s="14"/>
      <c r="G162" s="14"/>
    </row>
    <row r="163" spans="1:7" ht="15.75" thickBot="1" x14ac:dyDescent="0.3">
      <c r="A163" s="14"/>
      <c r="B163" s="14"/>
      <c r="C163" s="14"/>
      <c r="D163" s="14"/>
      <c r="E163" s="14"/>
      <c r="F163" s="14"/>
      <c r="G163" s="14"/>
    </row>
    <row r="164" spans="1:7" ht="15.75" thickBot="1" x14ac:dyDescent="0.3">
      <c r="A164" s="14"/>
      <c r="B164" s="14"/>
      <c r="C164" s="14"/>
      <c r="D164" s="14"/>
      <c r="E164" s="14"/>
      <c r="F164" s="14"/>
      <c r="G164" s="14"/>
    </row>
    <row r="165" spans="1:7" ht="15.75" thickBot="1" x14ac:dyDescent="0.3">
      <c r="A165" s="14"/>
      <c r="B165" s="14"/>
      <c r="C165" s="14"/>
      <c r="D165" s="14"/>
      <c r="E165" s="14"/>
      <c r="F165" s="14"/>
      <c r="G165" s="14"/>
    </row>
    <row r="166" spans="1:7" ht="15.75" thickBot="1" x14ac:dyDescent="0.3">
      <c r="A166" s="14"/>
      <c r="B166" s="14"/>
      <c r="C166" s="14"/>
      <c r="D166" s="14"/>
      <c r="E166" s="14"/>
      <c r="F166" s="14"/>
      <c r="G166" s="14"/>
    </row>
    <row r="167" spans="1:7" ht="15.75" thickBot="1" x14ac:dyDescent="0.3">
      <c r="A167" s="14"/>
      <c r="B167" s="14"/>
      <c r="C167" s="14"/>
      <c r="D167" s="14"/>
      <c r="E167" s="14"/>
      <c r="F167" s="14"/>
      <c r="G167" s="14"/>
    </row>
    <row r="168" spans="1:7" ht="15.75" thickBot="1" x14ac:dyDescent="0.3">
      <c r="A168" s="14"/>
      <c r="B168" s="14"/>
      <c r="C168" s="14"/>
      <c r="D168" s="14"/>
      <c r="E168" s="14"/>
      <c r="F168" s="14"/>
      <c r="G168" s="14"/>
    </row>
    <row r="169" spans="1:7" ht="15.75" thickBot="1" x14ac:dyDescent="0.3">
      <c r="A169" s="14"/>
      <c r="B169" s="14"/>
      <c r="C169" s="14"/>
      <c r="D169" s="14"/>
      <c r="E169" s="14"/>
      <c r="F169" s="14"/>
      <c r="G169" s="14"/>
    </row>
    <row r="170" spans="1:7" ht="15.75" thickBot="1" x14ac:dyDescent="0.3">
      <c r="A170" s="14"/>
      <c r="B170" s="14"/>
      <c r="C170" s="14"/>
      <c r="D170" s="14"/>
      <c r="E170" s="14"/>
      <c r="F170" s="14"/>
      <c r="G170" s="14"/>
    </row>
    <row r="171" spans="1:7" ht="15.75" thickBot="1" x14ac:dyDescent="0.3">
      <c r="A171" s="14"/>
      <c r="B171" s="14"/>
      <c r="C171" s="14"/>
      <c r="D171" s="14"/>
      <c r="E171" s="14"/>
      <c r="F171" s="14"/>
      <c r="G171" s="14"/>
    </row>
    <row r="172" spans="1:7" ht="15.75" thickBot="1" x14ac:dyDescent="0.3">
      <c r="A172" s="14"/>
      <c r="B172" s="14"/>
      <c r="C172" s="14"/>
      <c r="D172" s="14"/>
      <c r="E172" s="14"/>
      <c r="F172" s="14"/>
      <c r="G172" s="14"/>
    </row>
    <row r="173" spans="1:7" ht="15.75" thickBot="1" x14ac:dyDescent="0.3">
      <c r="A173" s="14"/>
      <c r="B173" s="14"/>
      <c r="C173" s="14"/>
      <c r="D173" s="14"/>
      <c r="E173" s="14"/>
      <c r="F173" s="14"/>
      <c r="G173" s="14"/>
    </row>
    <row r="174" spans="1:7" ht="15.75" thickBot="1" x14ac:dyDescent="0.3">
      <c r="A174" s="14"/>
      <c r="B174" s="14"/>
      <c r="C174" s="14"/>
      <c r="D174" s="14"/>
      <c r="E174" s="14"/>
      <c r="F174" s="14"/>
      <c r="G174" s="14"/>
    </row>
    <row r="175" spans="1:7" ht="15.75" thickBot="1" x14ac:dyDescent="0.3">
      <c r="A175" s="14"/>
      <c r="B175" s="14"/>
      <c r="C175" s="14"/>
      <c r="D175" s="14"/>
      <c r="E175" s="14"/>
      <c r="F175" s="14"/>
      <c r="G175" s="14"/>
    </row>
    <row r="176" spans="1:7" ht="15.75" thickBot="1" x14ac:dyDescent="0.3">
      <c r="A176" s="14"/>
      <c r="B176" s="14"/>
      <c r="C176" s="14"/>
      <c r="D176" s="14"/>
      <c r="E176" s="14"/>
      <c r="F176" s="14"/>
      <c r="G176" s="14"/>
    </row>
    <row r="177" spans="1:7" ht="15.75" thickBot="1" x14ac:dyDescent="0.3">
      <c r="A177" s="14"/>
      <c r="B177" s="14"/>
      <c r="C177" s="14"/>
      <c r="D177" s="14"/>
      <c r="E177" s="14"/>
      <c r="F177" s="14"/>
      <c r="G177" s="14"/>
    </row>
    <row r="178" spans="1:7" ht="15.75" thickBot="1" x14ac:dyDescent="0.3">
      <c r="A178" s="14"/>
      <c r="B178" s="14"/>
      <c r="C178" s="14"/>
      <c r="D178" s="14"/>
      <c r="E178" s="14"/>
      <c r="F178" s="14"/>
      <c r="G178" s="14"/>
    </row>
    <row r="179" spans="1:7" ht="15.75" thickBot="1" x14ac:dyDescent="0.3">
      <c r="A179" s="14"/>
      <c r="B179" s="14"/>
      <c r="C179" s="14"/>
      <c r="D179" s="14"/>
      <c r="E179" s="14"/>
      <c r="F179" s="14"/>
      <c r="G179" s="14"/>
    </row>
    <row r="180" spans="1:7" ht="15.75" thickBot="1" x14ac:dyDescent="0.3">
      <c r="A180" s="14"/>
      <c r="B180" s="14"/>
      <c r="C180" s="14"/>
      <c r="D180" s="14"/>
      <c r="E180" s="14"/>
      <c r="F180" s="14"/>
      <c r="G180" s="14"/>
    </row>
    <row r="181" spans="1:7" ht="15.75" thickBot="1" x14ac:dyDescent="0.3">
      <c r="A181" s="14"/>
      <c r="B181" s="14"/>
      <c r="C181" s="14"/>
      <c r="D181" s="14"/>
      <c r="E181" s="14"/>
      <c r="F181" s="14"/>
      <c r="G181" s="14"/>
    </row>
    <row r="182" spans="1:7" ht="15.75" thickBot="1" x14ac:dyDescent="0.3">
      <c r="A182" s="14"/>
      <c r="B182" s="14"/>
      <c r="C182" s="14"/>
      <c r="D182" s="14"/>
      <c r="E182" s="14"/>
      <c r="F182" s="14"/>
      <c r="G182" s="14"/>
    </row>
    <row r="183" spans="1:7" ht="15.75" thickBot="1" x14ac:dyDescent="0.3">
      <c r="A183" s="14"/>
      <c r="B183" s="14"/>
      <c r="C183" s="14"/>
      <c r="D183" s="14"/>
      <c r="E183" s="14"/>
      <c r="F183" s="14"/>
      <c r="G183" s="14"/>
    </row>
    <row r="184" spans="1:7" ht="15.75" thickBot="1" x14ac:dyDescent="0.3">
      <c r="A184" s="14"/>
      <c r="B184" s="14"/>
      <c r="C184" s="14"/>
      <c r="D184" s="14"/>
      <c r="E184" s="14"/>
      <c r="F184" s="14"/>
      <c r="G184" s="14"/>
    </row>
    <row r="185" spans="1:7" ht="15.75" thickBot="1" x14ac:dyDescent="0.3">
      <c r="A185" s="14"/>
      <c r="B185" s="14"/>
      <c r="C185" s="14"/>
      <c r="D185" s="14"/>
      <c r="E185" s="14"/>
      <c r="F185" s="14"/>
      <c r="G185" s="14"/>
    </row>
    <row r="186" spans="1:7" ht="15.75" thickBot="1" x14ac:dyDescent="0.3">
      <c r="A186" s="14"/>
      <c r="B186" s="14"/>
      <c r="C186" s="14"/>
      <c r="D186" s="14"/>
      <c r="E186" s="14"/>
      <c r="F186" s="14"/>
      <c r="G186" s="14"/>
    </row>
    <row r="187" spans="1:7" ht="15.75" thickBot="1" x14ac:dyDescent="0.3">
      <c r="A187" s="14"/>
      <c r="B187" s="14"/>
      <c r="C187" s="14"/>
      <c r="D187" s="14"/>
      <c r="E187" s="14"/>
      <c r="F187" s="14"/>
      <c r="G187" s="14"/>
    </row>
    <row r="188" spans="1:7" ht="15.75" thickBot="1" x14ac:dyDescent="0.3">
      <c r="A188" s="14"/>
      <c r="B188" s="14"/>
      <c r="C188" s="14"/>
      <c r="D188" s="14"/>
      <c r="E188" s="14"/>
      <c r="F188" s="14"/>
      <c r="G188" s="14"/>
    </row>
    <row r="189" spans="1:7" ht="15.75" thickBot="1" x14ac:dyDescent="0.3">
      <c r="A189" s="14"/>
      <c r="B189" s="14"/>
      <c r="C189" s="14"/>
      <c r="D189" s="14"/>
      <c r="E189" s="14"/>
      <c r="F189" s="14"/>
      <c r="G189" s="14"/>
    </row>
    <row r="190" spans="1:7" ht="15.75" thickBot="1" x14ac:dyDescent="0.3">
      <c r="A190" s="14"/>
      <c r="B190" s="14"/>
      <c r="C190" s="14"/>
      <c r="D190" s="14"/>
      <c r="E190" s="14"/>
      <c r="F190" s="14"/>
      <c r="G190" s="14"/>
    </row>
    <row r="191" spans="1:7" ht="15.75" thickBot="1" x14ac:dyDescent="0.3">
      <c r="A191" s="14"/>
      <c r="B191" s="14"/>
      <c r="C191" s="14"/>
      <c r="D191" s="14"/>
      <c r="E191" s="14"/>
      <c r="F191" s="14"/>
      <c r="G191" s="14"/>
    </row>
    <row r="192" spans="1:7" ht="15.75" thickBot="1" x14ac:dyDescent="0.3">
      <c r="A192" s="14"/>
      <c r="B192" s="14"/>
      <c r="C192" s="14"/>
      <c r="D192" s="14"/>
      <c r="E192" s="14"/>
      <c r="F192" s="14"/>
      <c r="G192" s="14"/>
    </row>
    <row r="193" spans="1:7" ht="15.75" thickBot="1" x14ac:dyDescent="0.3">
      <c r="A193" s="14"/>
      <c r="B193" s="14"/>
      <c r="C193" s="14"/>
      <c r="D193" s="14"/>
      <c r="E193" s="14"/>
      <c r="F193" s="14"/>
      <c r="G193" s="14"/>
    </row>
    <row r="194" spans="1:7" ht="15.75" thickBot="1" x14ac:dyDescent="0.3">
      <c r="A194" s="14"/>
      <c r="B194" s="14"/>
      <c r="C194" s="14"/>
      <c r="D194" s="14"/>
      <c r="E194" s="14"/>
      <c r="F194" s="14"/>
      <c r="G194" s="14"/>
    </row>
    <row r="195" spans="1:7" ht="15.75" thickBot="1" x14ac:dyDescent="0.3">
      <c r="A195" s="14"/>
      <c r="B195" s="14"/>
      <c r="C195" s="14"/>
      <c r="D195" s="14"/>
      <c r="E195" s="14"/>
      <c r="F195" s="14"/>
      <c r="G195" s="14"/>
    </row>
    <row r="196" spans="1:7" ht="15.75" thickBot="1" x14ac:dyDescent="0.3">
      <c r="A196" s="14"/>
      <c r="B196" s="14"/>
      <c r="C196" s="14"/>
      <c r="D196" s="14"/>
      <c r="E196" s="14"/>
      <c r="F196" s="14"/>
      <c r="G196" s="14"/>
    </row>
    <row r="197" spans="1:7" ht="15.75" thickBot="1" x14ac:dyDescent="0.3">
      <c r="A197" s="14"/>
      <c r="B197" s="14"/>
      <c r="C197" s="14"/>
      <c r="D197" s="14"/>
      <c r="E197" s="14"/>
      <c r="F197" s="14"/>
      <c r="G197" s="14"/>
    </row>
    <row r="198" spans="1:7" ht="15.75" thickBot="1" x14ac:dyDescent="0.3">
      <c r="A198" s="14"/>
      <c r="B198" s="14"/>
      <c r="C198" s="14"/>
      <c r="D198" s="14"/>
      <c r="E198" s="14"/>
      <c r="F198" s="14"/>
      <c r="G198" s="14"/>
    </row>
    <row r="199" spans="1:7" ht="15.75" thickBot="1" x14ac:dyDescent="0.3">
      <c r="A199" s="14"/>
      <c r="B199" s="14"/>
      <c r="C199" s="14"/>
      <c r="D199" s="14"/>
      <c r="E199" s="14"/>
      <c r="F199" s="14"/>
      <c r="G199" s="14"/>
    </row>
    <row r="200" spans="1:7" ht="15.75" thickBot="1" x14ac:dyDescent="0.3">
      <c r="A200" s="14"/>
      <c r="B200" s="14"/>
      <c r="C200" s="14"/>
      <c r="D200" s="14"/>
      <c r="E200" s="14"/>
      <c r="F200" s="14"/>
      <c r="G200" s="14"/>
    </row>
    <row r="201" spans="1:7" ht="15.75" thickBot="1" x14ac:dyDescent="0.3">
      <c r="A201" s="14"/>
      <c r="B201" s="14"/>
      <c r="C201" s="14"/>
      <c r="D201" s="14"/>
      <c r="E201" s="14"/>
      <c r="F201" s="14"/>
      <c r="G201" s="14"/>
    </row>
    <row r="202" spans="1:7" ht="15.75" thickBot="1" x14ac:dyDescent="0.3">
      <c r="A202" s="14"/>
      <c r="B202" s="14"/>
      <c r="C202" s="14"/>
      <c r="D202" s="14"/>
      <c r="E202" s="14"/>
      <c r="F202" s="14"/>
      <c r="G202" s="14"/>
    </row>
    <row r="203" spans="1:7" ht="15.75" thickBot="1" x14ac:dyDescent="0.3">
      <c r="A203" s="14"/>
      <c r="B203" s="14"/>
      <c r="C203" s="14"/>
      <c r="D203" s="14"/>
      <c r="E203" s="14"/>
      <c r="F203" s="14"/>
      <c r="G203" s="14"/>
    </row>
    <row r="204" spans="1:7" ht="15.75" thickBot="1" x14ac:dyDescent="0.3">
      <c r="A204" s="14"/>
      <c r="B204" s="14"/>
      <c r="C204" s="14"/>
      <c r="D204" s="14"/>
      <c r="E204" s="14"/>
      <c r="F204" s="14"/>
      <c r="G204" s="14"/>
    </row>
    <row r="205" spans="1:7" ht="15.75" thickBot="1" x14ac:dyDescent="0.3">
      <c r="A205" s="14"/>
      <c r="B205" s="14"/>
      <c r="C205" s="14"/>
      <c r="D205" s="14"/>
      <c r="E205" s="14"/>
      <c r="F205" s="14"/>
      <c r="G205" s="14"/>
    </row>
    <row r="206" spans="1:7" ht="15.75" thickBot="1" x14ac:dyDescent="0.3">
      <c r="A206" s="14"/>
      <c r="B206" s="14"/>
      <c r="C206" s="14"/>
      <c r="D206" s="14"/>
      <c r="E206" s="14"/>
      <c r="F206" s="14"/>
      <c r="G206" s="14"/>
    </row>
    <row r="207" spans="1:7" ht="15.75" thickBot="1" x14ac:dyDescent="0.3">
      <c r="A207" s="14"/>
      <c r="B207" s="14"/>
      <c r="C207" s="14"/>
      <c r="D207" s="14"/>
      <c r="E207" s="14"/>
      <c r="F207" s="14"/>
      <c r="G207" s="14"/>
    </row>
    <row r="208" spans="1:7" ht="15.75" thickBot="1" x14ac:dyDescent="0.3">
      <c r="A208" s="14"/>
      <c r="B208" s="14"/>
      <c r="C208" s="14"/>
      <c r="D208" s="14"/>
      <c r="E208" s="14"/>
      <c r="F208" s="14"/>
      <c r="G208" s="14"/>
    </row>
    <row r="209" spans="1:7" ht="15.75" thickBot="1" x14ac:dyDescent="0.3">
      <c r="A209" s="14"/>
      <c r="B209" s="14"/>
      <c r="C209" s="14"/>
      <c r="D209" s="14"/>
      <c r="E209" s="14"/>
      <c r="F209" s="14"/>
      <c r="G209" s="14"/>
    </row>
    <row r="210" spans="1:7" ht="15.75" thickBot="1" x14ac:dyDescent="0.3">
      <c r="A210" s="14"/>
      <c r="B210" s="14"/>
      <c r="C210" s="14"/>
      <c r="D210" s="14"/>
      <c r="E210" s="14"/>
      <c r="F210" s="14"/>
      <c r="G210" s="14"/>
    </row>
    <row r="211" spans="1:7" ht="15.75" thickBot="1" x14ac:dyDescent="0.3">
      <c r="A211" s="14"/>
      <c r="B211" s="14"/>
      <c r="C211" s="14"/>
      <c r="D211" s="14"/>
      <c r="E211" s="14"/>
      <c r="F211" s="14"/>
      <c r="G211" s="14"/>
    </row>
    <row r="212" spans="1:7" ht="15.75" thickBot="1" x14ac:dyDescent="0.3">
      <c r="A212" s="14"/>
      <c r="B212" s="14"/>
      <c r="C212" s="14"/>
      <c r="D212" s="14"/>
      <c r="E212" s="14"/>
      <c r="F212" s="14"/>
      <c r="G212" s="14"/>
    </row>
    <row r="213" spans="1:7" ht="15.75" thickBot="1" x14ac:dyDescent="0.3">
      <c r="A213" s="14"/>
      <c r="B213" s="14"/>
      <c r="C213" s="14"/>
      <c r="D213" s="14"/>
      <c r="E213" s="14"/>
      <c r="F213" s="14"/>
      <c r="G213" s="14"/>
    </row>
    <row r="214" spans="1:7" ht="15.75" thickBot="1" x14ac:dyDescent="0.3">
      <c r="A214" s="14"/>
      <c r="B214" s="14"/>
      <c r="C214" s="14"/>
      <c r="D214" s="14"/>
      <c r="E214" s="14"/>
      <c r="F214" s="14"/>
      <c r="G214" s="14"/>
    </row>
    <row r="215" spans="1:7" ht="15.75" thickBot="1" x14ac:dyDescent="0.3">
      <c r="A215" s="14"/>
      <c r="B215" s="14"/>
      <c r="C215" s="14"/>
      <c r="D215" s="14"/>
      <c r="E215" s="14"/>
      <c r="F215" s="14"/>
      <c r="G215" s="14"/>
    </row>
    <row r="216" spans="1:7" ht="15.75" thickBot="1" x14ac:dyDescent="0.3">
      <c r="A216" s="14"/>
      <c r="B216" s="14"/>
      <c r="C216" s="14"/>
      <c r="D216" s="14"/>
      <c r="E216" s="14"/>
      <c r="F216" s="14"/>
      <c r="G216" s="14"/>
    </row>
    <row r="217" spans="1:7" ht="15.75" thickBot="1" x14ac:dyDescent="0.3">
      <c r="A217" s="14"/>
      <c r="B217" s="14"/>
      <c r="C217" s="14"/>
      <c r="D217" s="14"/>
      <c r="E217" s="14"/>
      <c r="F217" s="14"/>
      <c r="G217" s="14"/>
    </row>
    <row r="218" spans="1:7" ht="15.75" thickBot="1" x14ac:dyDescent="0.3">
      <c r="A218" s="14"/>
      <c r="B218" s="14"/>
      <c r="C218" s="14"/>
      <c r="D218" s="14"/>
      <c r="E218" s="14"/>
      <c r="F218" s="14"/>
      <c r="G218" s="14"/>
    </row>
    <row r="219" spans="1:7" ht="15.75" thickBot="1" x14ac:dyDescent="0.3">
      <c r="A219" s="14"/>
      <c r="B219" s="14"/>
      <c r="C219" s="14"/>
      <c r="D219" s="14"/>
      <c r="E219" s="14"/>
      <c r="F219" s="14"/>
      <c r="G219" s="14"/>
    </row>
    <row r="220" spans="1:7" ht="15.75" thickBot="1" x14ac:dyDescent="0.3">
      <c r="A220" s="14"/>
      <c r="B220" s="14"/>
      <c r="C220" s="14"/>
      <c r="D220" s="14"/>
      <c r="E220" s="14"/>
      <c r="F220" s="14"/>
      <c r="G220" s="14"/>
    </row>
    <row r="221" spans="1:7" ht="15.75" thickBot="1" x14ac:dyDescent="0.3">
      <c r="A221" s="14"/>
      <c r="B221" s="14"/>
      <c r="C221" s="14"/>
      <c r="D221" s="14"/>
      <c r="E221" s="14"/>
      <c r="F221" s="14"/>
      <c r="G221" s="14"/>
    </row>
    <row r="222" spans="1:7" ht="15.75" thickBot="1" x14ac:dyDescent="0.3">
      <c r="A222" s="14"/>
      <c r="B222" s="14"/>
      <c r="C222" s="14"/>
      <c r="D222" s="14"/>
      <c r="E222" s="14"/>
      <c r="F222" s="14"/>
      <c r="G222" s="14"/>
    </row>
    <row r="223" spans="1:7" ht="15.75" thickBot="1" x14ac:dyDescent="0.3">
      <c r="A223" s="14"/>
      <c r="B223" s="14"/>
      <c r="C223" s="14"/>
      <c r="D223" s="14"/>
      <c r="E223" s="14"/>
      <c r="F223" s="14"/>
      <c r="G223" s="14"/>
    </row>
    <row r="224" spans="1:7" ht="15.75" thickBot="1" x14ac:dyDescent="0.3">
      <c r="A224" s="14"/>
      <c r="B224" s="14"/>
      <c r="C224" s="14"/>
      <c r="D224" s="14"/>
      <c r="E224" s="14"/>
      <c r="F224" s="14"/>
      <c r="G224" s="14"/>
    </row>
    <row r="225" spans="1:7" ht="15.75" thickBot="1" x14ac:dyDescent="0.3">
      <c r="A225" s="14"/>
      <c r="B225" s="14"/>
      <c r="C225" s="14"/>
      <c r="D225" s="14"/>
      <c r="E225" s="14"/>
      <c r="F225" s="14"/>
      <c r="G225" s="14"/>
    </row>
    <row r="226" spans="1:7" ht="15.75" thickBot="1" x14ac:dyDescent="0.3">
      <c r="A226" s="14"/>
      <c r="B226" s="14"/>
      <c r="C226" s="14"/>
      <c r="D226" s="14"/>
      <c r="E226" s="14"/>
      <c r="F226" s="14"/>
      <c r="G226" s="14"/>
    </row>
    <row r="227" spans="1:7" ht="15.75" thickBot="1" x14ac:dyDescent="0.3">
      <c r="A227" s="14"/>
      <c r="B227" s="14"/>
      <c r="C227" s="14"/>
      <c r="D227" s="14"/>
      <c r="E227" s="14"/>
      <c r="F227" s="14"/>
      <c r="G227" s="14"/>
    </row>
    <row r="228" spans="1:7" ht="15.75" thickBot="1" x14ac:dyDescent="0.3">
      <c r="A228" s="14"/>
      <c r="B228" s="14"/>
      <c r="C228" s="14"/>
      <c r="D228" s="14"/>
      <c r="E228" s="14"/>
      <c r="F228" s="14"/>
      <c r="G228" s="14"/>
    </row>
    <row r="229" spans="1:7" ht="15.75" thickBot="1" x14ac:dyDescent="0.3">
      <c r="A229" s="14"/>
      <c r="B229" s="14"/>
      <c r="C229" s="14"/>
      <c r="D229" s="14"/>
      <c r="E229" s="14"/>
      <c r="F229" s="14"/>
      <c r="G229" s="14"/>
    </row>
    <row r="230" spans="1:7" ht="15.75" thickBot="1" x14ac:dyDescent="0.3">
      <c r="A230" s="14"/>
      <c r="B230" s="14"/>
      <c r="C230" s="14"/>
      <c r="D230" s="14"/>
      <c r="E230" s="14"/>
      <c r="F230" s="14"/>
      <c r="G230" s="14"/>
    </row>
    <row r="231" spans="1:7" ht="15.75" thickBot="1" x14ac:dyDescent="0.3">
      <c r="A231" s="14"/>
      <c r="B231" s="14"/>
      <c r="C231" s="14"/>
      <c r="D231" s="14"/>
      <c r="E231" s="14"/>
      <c r="F231" s="14"/>
      <c r="G231" s="14"/>
    </row>
    <row r="232" spans="1:7" ht="15.75" thickBot="1" x14ac:dyDescent="0.3">
      <c r="A232" s="14"/>
      <c r="B232" s="14"/>
      <c r="C232" s="14"/>
      <c r="D232" s="14"/>
      <c r="E232" s="14"/>
      <c r="F232" s="14"/>
      <c r="G232" s="14"/>
    </row>
    <row r="233" spans="1:7" ht="15.75" thickBot="1" x14ac:dyDescent="0.3">
      <c r="A233" s="14"/>
      <c r="B233" s="14"/>
      <c r="C233" s="14"/>
      <c r="D233" s="14"/>
      <c r="E233" s="14"/>
      <c r="F233" s="14"/>
      <c r="G233" s="14"/>
    </row>
    <row r="234" spans="1:7" ht="15.75" thickBot="1" x14ac:dyDescent="0.3">
      <c r="A234" s="14"/>
      <c r="B234" s="14"/>
      <c r="C234" s="14"/>
      <c r="D234" s="14"/>
      <c r="E234" s="14"/>
      <c r="F234" s="14"/>
      <c r="G234" s="14"/>
    </row>
    <row r="235" spans="1:7" ht="15.75" thickBot="1" x14ac:dyDescent="0.3">
      <c r="A235" s="14"/>
      <c r="B235" s="14"/>
      <c r="C235" s="14"/>
      <c r="D235" s="14"/>
      <c r="E235" s="14"/>
      <c r="F235" s="14"/>
      <c r="G235" s="14"/>
    </row>
    <row r="236" spans="1:7" ht="15.75" thickBot="1" x14ac:dyDescent="0.3">
      <c r="A236" s="14"/>
      <c r="B236" s="14"/>
      <c r="C236" s="14"/>
      <c r="D236" s="14"/>
      <c r="E236" s="14"/>
      <c r="F236" s="14"/>
      <c r="G236" s="14"/>
    </row>
    <row r="237" spans="1:7" ht="15.75" thickBot="1" x14ac:dyDescent="0.3">
      <c r="A237" s="14"/>
      <c r="B237" s="14"/>
      <c r="C237" s="14"/>
      <c r="D237" s="14"/>
      <c r="E237" s="14"/>
      <c r="F237" s="14"/>
      <c r="G237" s="14"/>
    </row>
    <row r="238" spans="1:7" ht="15.75" thickBot="1" x14ac:dyDescent="0.3">
      <c r="A238" s="14"/>
      <c r="B238" s="14"/>
      <c r="C238" s="14"/>
      <c r="D238" s="14"/>
      <c r="E238" s="14"/>
      <c r="F238" s="14"/>
      <c r="G238" s="14"/>
    </row>
    <row r="239" spans="1:7" ht="15.75" thickBot="1" x14ac:dyDescent="0.3">
      <c r="A239" s="14"/>
      <c r="B239" s="14"/>
      <c r="C239" s="14"/>
      <c r="D239" s="14"/>
      <c r="E239" s="14"/>
      <c r="F239" s="14"/>
      <c r="G239" s="14"/>
    </row>
    <row r="240" spans="1:7" ht="15.75" thickBot="1" x14ac:dyDescent="0.3">
      <c r="A240" s="14"/>
      <c r="B240" s="14"/>
      <c r="C240" s="14"/>
      <c r="D240" s="14"/>
      <c r="E240" s="14"/>
      <c r="F240" s="14"/>
      <c r="G240" s="14"/>
    </row>
    <row r="241" spans="1:7" ht="15.75" thickBot="1" x14ac:dyDescent="0.3">
      <c r="A241" s="14"/>
      <c r="B241" s="14"/>
      <c r="C241" s="14"/>
      <c r="D241" s="14"/>
      <c r="E241" s="14"/>
      <c r="F241" s="14"/>
      <c r="G241" s="14"/>
    </row>
    <row r="242" spans="1:7" ht="15.75" thickBot="1" x14ac:dyDescent="0.3">
      <c r="A242" s="14"/>
      <c r="B242" s="14"/>
      <c r="C242" s="14"/>
      <c r="D242" s="14"/>
      <c r="E242" s="14"/>
      <c r="F242" s="14"/>
      <c r="G242" s="14"/>
    </row>
    <row r="243" spans="1:7" ht="15.75" thickBot="1" x14ac:dyDescent="0.3">
      <c r="A243" s="14"/>
      <c r="B243" s="14"/>
      <c r="C243" s="14"/>
      <c r="D243" s="14"/>
      <c r="E243" s="14"/>
      <c r="F243" s="14"/>
      <c r="G243" s="14"/>
    </row>
    <row r="244" spans="1:7" ht="15.75" thickBot="1" x14ac:dyDescent="0.3">
      <c r="A244" s="14"/>
      <c r="B244" s="14"/>
      <c r="C244" s="14"/>
      <c r="D244" s="14"/>
      <c r="E244" s="14"/>
      <c r="F244" s="14"/>
      <c r="G244" s="14"/>
    </row>
    <row r="245" spans="1:7" ht="15.75" thickBot="1" x14ac:dyDescent="0.3">
      <c r="A245" s="14"/>
      <c r="B245" s="14"/>
      <c r="C245" s="14"/>
      <c r="D245" s="14"/>
      <c r="E245" s="14"/>
      <c r="F245" s="14"/>
      <c r="G245" s="14"/>
    </row>
    <row r="246" spans="1:7" ht="15.75" thickBot="1" x14ac:dyDescent="0.3">
      <c r="A246" s="14"/>
      <c r="B246" s="14"/>
      <c r="C246" s="14"/>
      <c r="D246" s="14"/>
      <c r="E246" s="14"/>
      <c r="F246" s="14"/>
      <c r="G246" s="14"/>
    </row>
    <row r="247" spans="1:7" ht="15.75" thickBot="1" x14ac:dyDescent="0.3">
      <c r="A247" s="14"/>
      <c r="B247" s="14"/>
      <c r="C247" s="14"/>
      <c r="D247" s="14"/>
      <c r="E247" s="14"/>
      <c r="F247" s="14"/>
      <c r="G247" s="14"/>
    </row>
    <row r="248" spans="1:7" ht="15.75" thickBot="1" x14ac:dyDescent="0.3">
      <c r="A248" s="14"/>
      <c r="B248" s="14"/>
      <c r="C248" s="14"/>
      <c r="D248" s="14"/>
      <c r="E248" s="14"/>
      <c r="F248" s="14"/>
      <c r="G248" s="14"/>
    </row>
    <row r="249" spans="1:7" ht="15.75" thickBot="1" x14ac:dyDescent="0.3">
      <c r="A249" s="14"/>
      <c r="B249" s="14"/>
      <c r="C249" s="14"/>
      <c r="D249" s="14"/>
      <c r="E249" s="14"/>
      <c r="F249" s="14"/>
      <c r="G249" s="14"/>
    </row>
    <row r="250" spans="1:7" ht="15.75" thickBot="1" x14ac:dyDescent="0.3">
      <c r="A250" s="14"/>
      <c r="B250" s="14"/>
      <c r="C250" s="14"/>
      <c r="D250" s="14"/>
      <c r="E250" s="14"/>
      <c r="F250" s="14"/>
      <c r="G250" s="14"/>
    </row>
    <row r="251" spans="1:7" ht="15.75" thickBot="1" x14ac:dyDescent="0.3">
      <c r="A251" s="14"/>
      <c r="B251" s="14"/>
      <c r="C251" s="14"/>
      <c r="D251" s="14"/>
      <c r="E251" s="14"/>
      <c r="F251" s="14"/>
      <c r="G251" s="14"/>
    </row>
    <row r="252" spans="1:7" ht="15.75" thickBot="1" x14ac:dyDescent="0.3">
      <c r="A252" s="14"/>
      <c r="B252" s="14"/>
      <c r="C252" s="14"/>
      <c r="D252" s="14"/>
      <c r="E252" s="14"/>
      <c r="F252" s="14"/>
      <c r="G252" s="14"/>
    </row>
    <row r="253" spans="1:7" ht="15.75" thickBot="1" x14ac:dyDescent="0.3">
      <c r="A253" s="14"/>
      <c r="B253" s="14"/>
      <c r="C253" s="14"/>
      <c r="D253" s="14"/>
      <c r="E253" s="14"/>
      <c r="F253" s="14"/>
      <c r="G253" s="14"/>
    </row>
    <row r="254" spans="1:7" ht="15.75" thickBot="1" x14ac:dyDescent="0.3">
      <c r="A254" s="14"/>
      <c r="B254" s="14"/>
      <c r="C254" s="14"/>
      <c r="D254" s="14"/>
      <c r="E254" s="14"/>
      <c r="F254" s="14"/>
      <c r="G254" s="14"/>
    </row>
    <row r="255" spans="1:7" ht="15.75" thickBot="1" x14ac:dyDescent="0.3">
      <c r="A255" s="14"/>
      <c r="B255" s="14"/>
      <c r="C255" s="14"/>
      <c r="D255" s="14"/>
      <c r="E255" s="14"/>
      <c r="F255" s="14"/>
      <c r="G255" s="14"/>
    </row>
    <row r="256" spans="1:7" ht="15.75" thickBot="1" x14ac:dyDescent="0.3">
      <c r="A256" s="14"/>
      <c r="B256" s="14"/>
      <c r="C256" s="14"/>
      <c r="D256" s="14"/>
      <c r="E256" s="14"/>
      <c r="F256" s="14"/>
      <c r="G256" s="14"/>
    </row>
    <row r="257" spans="1:7" ht="15.75" thickBot="1" x14ac:dyDescent="0.3">
      <c r="A257" s="14"/>
      <c r="B257" s="14"/>
      <c r="C257" s="14"/>
      <c r="D257" s="14"/>
      <c r="E257" s="14"/>
      <c r="F257" s="14"/>
      <c r="G257" s="14"/>
    </row>
    <row r="258" spans="1:7" ht="15.75" thickBot="1" x14ac:dyDescent="0.3">
      <c r="A258" s="14"/>
      <c r="B258" s="14"/>
      <c r="C258" s="14"/>
      <c r="D258" s="14"/>
      <c r="E258" s="14"/>
      <c r="F258" s="14"/>
      <c r="G258" s="14"/>
    </row>
    <row r="259" spans="1:7" ht="15.75" thickBot="1" x14ac:dyDescent="0.3">
      <c r="A259" s="14"/>
      <c r="B259" s="14"/>
      <c r="C259" s="14"/>
      <c r="D259" s="14"/>
      <c r="E259" s="14"/>
      <c r="F259" s="14"/>
      <c r="G259" s="14"/>
    </row>
    <row r="260" spans="1:7" ht="15.75" thickBot="1" x14ac:dyDescent="0.3">
      <c r="A260" s="14"/>
      <c r="B260" s="14"/>
      <c r="C260" s="14"/>
      <c r="D260" s="14"/>
      <c r="E260" s="14"/>
      <c r="F260" s="14"/>
      <c r="G260" s="14"/>
    </row>
    <row r="261" spans="1:7" ht="15.75" thickBot="1" x14ac:dyDescent="0.3">
      <c r="A261" s="14"/>
      <c r="B261" s="14"/>
      <c r="C261" s="14"/>
      <c r="D261" s="14"/>
      <c r="E261" s="14"/>
      <c r="F261" s="14"/>
      <c r="G261" s="14"/>
    </row>
    <row r="262" spans="1:7" ht="15.75" thickBot="1" x14ac:dyDescent="0.3">
      <c r="A262" s="14"/>
      <c r="B262" s="14"/>
      <c r="C262" s="14"/>
      <c r="D262" s="14"/>
      <c r="E262" s="14"/>
      <c r="F262" s="14"/>
      <c r="G262" s="14"/>
    </row>
    <row r="263" spans="1:7" ht="15.75" thickBot="1" x14ac:dyDescent="0.3">
      <c r="A263" s="14"/>
      <c r="B263" s="14"/>
      <c r="C263" s="14"/>
      <c r="D263" s="14"/>
      <c r="E263" s="14"/>
      <c r="F263" s="14"/>
      <c r="G263" s="14"/>
    </row>
    <row r="264" spans="1:7" ht="15.75" thickBot="1" x14ac:dyDescent="0.3">
      <c r="A264" s="14"/>
      <c r="B264" s="14"/>
      <c r="C264" s="14"/>
      <c r="D264" s="14"/>
      <c r="E264" s="14"/>
      <c r="F264" s="14"/>
      <c r="G264" s="14"/>
    </row>
    <row r="265" spans="1:7" ht="15.75" thickBot="1" x14ac:dyDescent="0.3">
      <c r="A265" s="14"/>
      <c r="B265" s="14"/>
      <c r="C265" s="14"/>
      <c r="D265" s="14"/>
      <c r="E265" s="14"/>
      <c r="F265" s="14"/>
      <c r="G265" s="14"/>
    </row>
    <row r="266" spans="1:7" ht="15.75" thickBot="1" x14ac:dyDescent="0.3">
      <c r="A266" s="14"/>
      <c r="B266" s="14"/>
      <c r="C266" s="14"/>
      <c r="D266" s="14"/>
      <c r="E266" s="14"/>
      <c r="F266" s="14"/>
      <c r="G266" s="14"/>
    </row>
  </sheetData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  <pageSetup scale="91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885B3A-D6FC-4C0B-BE97-D1E9AD8F83BC}">
          <x14:formula1>
            <xm:f>Teams!$A:$A</xm:f>
          </x14:formula1>
          <xm:sqref>E1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5"/>
  <sheetViews>
    <sheetView workbookViewId="0"/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" t="s">
        <v>232</v>
      </c>
    </row>
    <row r="2" spans="1:1" x14ac:dyDescent="0.25">
      <c r="A2" s="2" t="s">
        <v>174</v>
      </c>
    </row>
    <row r="3" spans="1:1" x14ac:dyDescent="0.25">
      <c r="A3" s="2" t="s">
        <v>265</v>
      </c>
    </row>
    <row r="4" spans="1:1" x14ac:dyDescent="0.25">
      <c r="A4" s="2" t="s">
        <v>63</v>
      </c>
    </row>
    <row r="5" spans="1:1" x14ac:dyDescent="0.25">
      <c r="A5" s="2" t="s">
        <v>185</v>
      </c>
    </row>
    <row r="6" spans="1:1" x14ac:dyDescent="0.25">
      <c r="A6" s="2" t="s">
        <v>16</v>
      </c>
    </row>
    <row r="7" spans="1:1" x14ac:dyDescent="0.25">
      <c r="A7" s="2" t="s">
        <v>118</v>
      </c>
    </row>
    <row r="8" spans="1:1" x14ac:dyDescent="0.25">
      <c r="A8" s="2" t="s">
        <v>181</v>
      </c>
    </row>
    <row r="9" spans="1:1" x14ac:dyDescent="0.25">
      <c r="A9" s="2" t="s">
        <v>155</v>
      </c>
    </row>
    <row r="10" spans="1:1" x14ac:dyDescent="0.25">
      <c r="A10" s="2" t="s">
        <v>147</v>
      </c>
    </row>
    <row r="11" spans="1:1" x14ac:dyDescent="0.25">
      <c r="A11" s="2" t="s">
        <v>13</v>
      </c>
    </row>
    <row r="12" spans="1:1" x14ac:dyDescent="0.25">
      <c r="A12" s="2" t="s">
        <v>257</v>
      </c>
    </row>
    <row r="13" spans="1:1" x14ac:dyDescent="0.25">
      <c r="A13" s="2" t="s">
        <v>122</v>
      </c>
    </row>
    <row r="14" spans="1:1" x14ac:dyDescent="0.25">
      <c r="A14" s="2" t="s">
        <v>133</v>
      </c>
    </row>
    <row r="15" spans="1:1" x14ac:dyDescent="0.25">
      <c r="A15" s="2" t="s">
        <v>448</v>
      </c>
    </row>
    <row r="16" spans="1:1" x14ac:dyDescent="0.25">
      <c r="A16" s="2" t="s">
        <v>809</v>
      </c>
    </row>
    <row r="17" spans="1:1" x14ac:dyDescent="0.25">
      <c r="A17" s="2" t="s">
        <v>219</v>
      </c>
    </row>
    <row r="18" spans="1:1" x14ac:dyDescent="0.25">
      <c r="A18" s="2" t="s">
        <v>39</v>
      </c>
    </row>
    <row r="19" spans="1:1" x14ac:dyDescent="0.25">
      <c r="A19" s="2" t="s">
        <v>58</v>
      </c>
    </row>
    <row r="20" spans="1:1" x14ac:dyDescent="0.25">
      <c r="A20" s="2" t="s">
        <v>135</v>
      </c>
    </row>
    <row r="21" spans="1:1" x14ac:dyDescent="0.25">
      <c r="A21" s="4" t="s">
        <v>206</v>
      </c>
    </row>
    <row r="22" spans="1:1" x14ac:dyDescent="0.25">
      <c r="A22" s="2" t="s">
        <v>45</v>
      </c>
    </row>
    <row r="23" spans="1:1" x14ac:dyDescent="0.25">
      <c r="A23" s="2" t="s">
        <v>196</v>
      </c>
    </row>
    <row r="24" spans="1:1" x14ac:dyDescent="0.25">
      <c r="A24" s="2" t="s">
        <v>272</v>
      </c>
    </row>
    <row r="25" spans="1:1" x14ac:dyDescent="0.25">
      <c r="A25" s="2" t="s">
        <v>216</v>
      </c>
    </row>
    <row r="26" spans="1:1" x14ac:dyDescent="0.25">
      <c r="A26" s="2" t="s">
        <v>274</v>
      </c>
    </row>
    <row r="27" spans="1:1" x14ac:dyDescent="0.25">
      <c r="A27" s="2" t="s">
        <v>286</v>
      </c>
    </row>
    <row r="28" spans="1:1" x14ac:dyDescent="0.25">
      <c r="A28" s="2" t="s">
        <v>273</v>
      </c>
    </row>
    <row r="29" spans="1:1" x14ac:dyDescent="0.25">
      <c r="A29" s="2" t="s">
        <v>53</v>
      </c>
    </row>
    <row r="30" spans="1:1" x14ac:dyDescent="0.25">
      <c r="A30" s="2" t="s">
        <v>42</v>
      </c>
    </row>
    <row r="31" spans="1:1" x14ac:dyDescent="0.25">
      <c r="A31" s="2" t="s">
        <v>75</v>
      </c>
    </row>
    <row r="32" spans="1:1" x14ac:dyDescent="0.25">
      <c r="A32" s="2" t="s">
        <v>116</v>
      </c>
    </row>
    <row r="33" spans="1:1" x14ac:dyDescent="0.25">
      <c r="A33" s="2" t="s">
        <v>282</v>
      </c>
    </row>
    <row r="34" spans="1:1" x14ac:dyDescent="0.25">
      <c r="A34" s="2" t="s">
        <v>260</v>
      </c>
    </row>
    <row r="35" spans="1:1" x14ac:dyDescent="0.25">
      <c r="A35" s="2" t="s">
        <v>233</v>
      </c>
    </row>
    <row r="36" spans="1:1" x14ac:dyDescent="0.25">
      <c r="A36" s="2" t="s">
        <v>31</v>
      </c>
    </row>
    <row r="37" spans="1:1" x14ac:dyDescent="0.25">
      <c r="A37" s="2" t="s">
        <v>222</v>
      </c>
    </row>
    <row r="38" spans="1:1" x14ac:dyDescent="0.25">
      <c r="A38" s="2" t="s">
        <v>49</v>
      </c>
    </row>
    <row r="39" spans="1:1" x14ac:dyDescent="0.25">
      <c r="A39" s="2" t="s">
        <v>106</v>
      </c>
    </row>
    <row r="40" spans="1:1" x14ac:dyDescent="0.25">
      <c r="A40" s="2" t="s">
        <v>198</v>
      </c>
    </row>
    <row r="41" spans="1:1" x14ac:dyDescent="0.25">
      <c r="A41" s="2" t="s">
        <v>158</v>
      </c>
    </row>
    <row r="42" spans="1:1" x14ac:dyDescent="0.25">
      <c r="A42" s="2" t="s">
        <v>137</v>
      </c>
    </row>
    <row r="43" spans="1:1" x14ac:dyDescent="0.25">
      <c r="A43" s="2" t="s">
        <v>128</v>
      </c>
    </row>
    <row r="44" spans="1:1" x14ac:dyDescent="0.25">
      <c r="A44" s="2" t="s">
        <v>220</v>
      </c>
    </row>
    <row r="45" spans="1:1" x14ac:dyDescent="0.25">
      <c r="A45" s="2" t="s">
        <v>209</v>
      </c>
    </row>
    <row r="46" spans="1:1" x14ac:dyDescent="0.25">
      <c r="A46" s="2" t="s">
        <v>41</v>
      </c>
    </row>
    <row r="47" spans="1:1" x14ac:dyDescent="0.25">
      <c r="A47" s="2" t="s">
        <v>224</v>
      </c>
    </row>
    <row r="48" spans="1:1" x14ac:dyDescent="0.25">
      <c r="A48" s="2" t="s">
        <v>287</v>
      </c>
    </row>
    <row r="49" spans="1:1" x14ac:dyDescent="0.25">
      <c r="A49" s="2" t="s">
        <v>285</v>
      </c>
    </row>
    <row r="50" spans="1:1" x14ac:dyDescent="0.25">
      <c r="A50" s="2" t="s">
        <v>180</v>
      </c>
    </row>
    <row r="51" spans="1:1" x14ac:dyDescent="0.25">
      <c r="A51" s="2" t="s">
        <v>176</v>
      </c>
    </row>
    <row r="52" spans="1:1" x14ac:dyDescent="0.25">
      <c r="A52" s="2" t="s">
        <v>210</v>
      </c>
    </row>
    <row r="53" spans="1:1" x14ac:dyDescent="0.25">
      <c r="A53" s="2" t="s">
        <v>268</v>
      </c>
    </row>
    <row r="54" spans="1:1" x14ac:dyDescent="0.25">
      <c r="A54" s="3" t="s">
        <v>223</v>
      </c>
    </row>
    <row r="55" spans="1:1" x14ac:dyDescent="0.25">
      <c r="A55" s="3" t="s">
        <v>14</v>
      </c>
    </row>
    <row r="56" spans="1:1" x14ac:dyDescent="0.25">
      <c r="A56" s="3" t="s">
        <v>246</v>
      </c>
    </row>
    <row r="57" spans="1:1" x14ac:dyDescent="0.25">
      <c r="A57" s="3" t="s">
        <v>73</v>
      </c>
    </row>
    <row r="58" spans="1:1" x14ac:dyDescent="0.25">
      <c r="A58" s="3" t="s">
        <v>66</v>
      </c>
    </row>
    <row r="59" spans="1:1" x14ac:dyDescent="0.25">
      <c r="A59" s="3" t="s">
        <v>105</v>
      </c>
    </row>
    <row r="60" spans="1:1" x14ac:dyDescent="0.25">
      <c r="A60" s="3" t="s">
        <v>54</v>
      </c>
    </row>
    <row r="61" spans="1:1" x14ac:dyDescent="0.25">
      <c r="A61" s="3" t="s">
        <v>28</v>
      </c>
    </row>
    <row r="62" spans="1:1" x14ac:dyDescent="0.25">
      <c r="A62" s="3" t="s">
        <v>104</v>
      </c>
    </row>
    <row r="63" spans="1:1" x14ac:dyDescent="0.25">
      <c r="A63" s="3" t="s">
        <v>89</v>
      </c>
    </row>
    <row r="64" spans="1:1" x14ac:dyDescent="0.25">
      <c r="A64" s="3" t="s">
        <v>263</v>
      </c>
    </row>
    <row r="65" spans="1:1" x14ac:dyDescent="0.25">
      <c r="A65" s="3" t="s">
        <v>199</v>
      </c>
    </row>
    <row r="66" spans="1:1" x14ac:dyDescent="0.25">
      <c r="A66" s="3" t="s">
        <v>269</v>
      </c>
    </row>
    <row r="67" spans="1:1" x14ac:dyDescent="0.25">
      <c r="A67" s="3" t="s">
        <v>20</v>
      </c>
    </row>
    <row r="68" spans="1:1" x14ac:dyDescent="0.25">
      <c r="A68" s="3" t="s">
        <v>34</v>
      </c>
    </row>
    <row r="69" spans="1:1" x14ac:dyDescent="0.25">
      <c r="A69" s="3" t="s">
        <v>254</v>
      </c>
    </row>
    <row r="70" spans="1:1" x14ac:dyDescent="0.25">
      <c r="A70" s="3" t="s">
        <v>277</v>
      </c>
    </row>
    <row r="71" spans="1:1" x14ac:dyDescent="0.25">
      <c r="A71" s="3" t="s">
        <v>35</v>
      </c>
    </row>
    <row r="72" spans="1:1" x14ac:dyDescent="0.25">
      <c r="A72" s="3" t="s">
        <v>143</v>
      </c>
    </row>
    <row r="73" spans="1:1" x14ac:dyDescent="0.25">
      <c r="A73" s="3" t="s">
        <v>255</v>
      </c>
    </row>
    <row r="74" spans="1:1" x14ac:dyDescent="0.25">
      <c r="A74" s="3" t="s">
        <v>10</v>
      </c>
    </row>
    <row r="75" spans="1:1" x14ac:dyDescent="0.25">
      <c r="A75" s="3" t="s">
        <v>259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  <vt:lpstr>Upgrades!Print_Area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2019-06-12T17:31:18Z</cp:lastPrinted>
  <dcterms:created xsi:type="dcterms:W3CDTF">2017-05-19T20:14:50Z</dcterms:created>
  <dcterms:modified xsi:type="dcterms:W3CDTF">2022-05-13T19:10:48Z</dcterms:modified>
</cp:coreProperties>
</file>