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RTC\Desktop\RTC\ARC Points\"/>
    </mc:Choice>
  </mc:AlternateContent>
  <xr:revisionPtr revIDLastSave="0" documentId="13_ncr:1_{D409324C-EB1A-4311-B64B-047CF5D7D69E}" xr6:coauthVersionLast="44" xr6:coauthVersionMax="44" xr10:uidLastSave="{00000000-0000-0000-0000-000000000000}"/>
  <workbookProtection workbookAlgorithmName="SHA-512" workbookHashValue="k2/aBBORMpzqqopC/QGW0ciIhYfZKcIBN4rGSNueQmXNZKr2dnoD1ziBrFt9M/b6F2PMjzsg3yspOKgUNsRhdw==" workbookSaltValue="CmoZjg7vQRLG80Ym1cNckg==" workbookSpinCount="100000" lockStructure="1"/>
  <bookViews>
    <workbookView xWindow="-28920" yWindow="-2070" windowWidth="29040" windowHeight="15840" tabRatio="618" xr2:uid="{00000000-000D-0000-FFFF-FFFF00000000}"/>
  </bookViews>
  <sheets>
    <sheet name="Men Cat 1-2" sheetId="1" r:id="rId1"/>
    <sheet name="Men Cat 3" sheetId="2" r:id="rId2"/>
    <sheet name="Men Cat 4" sheetId="3" r:id="rId3"/>
    <sheet name="Men Cat 5" sheetId="4" r:id="rId4"/>
    <sheet name="Wom 1-2-3" sheetId="5" r:id="rId5"/>
    <sheet name="Wom 4-5" sheetId="11" r:id="rId6"/>
    <sheet name="Team Points" sheetId="9" r:id="rId7"/>
    <sheet name="Upgrades" sheetId="7" r:id="rId8"/>
    <sheet name="Teams" sheetId="8" r:id="rId9"/>
  </sheets>
  <definedNames>
    <definedName name="_xlnm._FilterDatabase" localSheetId="0" hidden="1">'Men Cat 1-2'!$A$1:$AJ$68</definedName>
    <definedName name="_xlnm._FilterDatabase" localSheetId="1" hidden="1">'Men Cat 3'!$1:$1048576</definedName>
    <definedName name="_xlnm.Criteria" localSheetId="0">'Men Cat 1-2'!#REF!</definedName>
    <definedName name="_xlnm.Criteria" localSheetId="1">'Men Cat 3'!#REF!</definedName>
    <definedName name="_xlnm.Print_Area" localSheetId="7">Upgrades!$A$10:$E$45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00" i="2" l="1"/>
  <c r="E100" i="2" s="1"/>
  <c r="O100" i="2"/>
  <c r="G100" i="2" s="1"/>
  <c r="F100" i="2" s="1"/>
  <c r="P100" i="2"/>
  <c r="N102" i="3" l="1"/>
  <c r="E102" i="3" s="1"/>
  <c r="O102" i="3"/>
  <c r="G102" i="3" s="1"/>
  <c r="F102" i="3" s="1"/>
  <c r="P102" i="3"/>
  <c r="F68" i="1" l="1"/>
  <c r="E68" i="1" s="1"/>
  <c r="G68" i="1"/>
  <c r="H68" i="1"/>
  <c r="N99" i="2" l="1"/>
  <c r="E99" i="2" s="1"/>
  <c r="O99" i="2"/>
  <c r="G99" i="2" s="1"/>
  <c r="P99" i="2"/>
  <c r="N101" i="3"/>
  <c r="O101" i="3"/>
  <c r="G101" i="3" s="1"/>
  <c r="F101" i="3" s="1"/>
  <c r="P101" i="3"/>
  <c r="F45" i="5"/>
  <c r="F99" i="2" l="1"/>
  <c r="E101" i="3"/>
  <c r="O61" i="4"/>
  <c r="P61" i="4"/>
  <c r="G61" i="4" s="1"/>
  <c r="Q61" i="4"/>
  <c r="O51" i="4"/>
  <c r="P51" i="4"/>
  <c r="G51" i="4" s="1"/>
  <c r="Q51" i="4"/>
  <c r="O74" i="4"/>
  <c r="P74" i="4"/>
  <c r="G74" i="4" s="1"/>
  <c r="Q74" i="4"/>
  <c r="O70" i="4"/>
  <c r="P70" i="4"/>
  <c r="G70" i="4" s="1"/>
  <c r="Q70" i="4"/>
  <c r="O50" i="4"/>
  <c r="P50" i="4"/>
  <c r="G50" i="4" s="1"/>
  <c r="Q50" i="4"/>
  <c r="P3" i="4"/>
  <c r="P2" i="4"/>
  <c r="P5" i="4"/>
  <c r="P6" i="4"/>
  <c r="P7" i="4"/>
  <c r="P8" i="4"/>
  <c r="P4" i="4"/>
  <c r="P9" i="4"/>
  <c r="P10" i="4"/>
  <c r="P11" i="4"/>
  <c r="P12" i="4"/>
  <c r="P13" i="4"/>
  <c r="P14" i="4"/>
  <c r="P15" i="4"/>
  <c r="P16" i="4"/>
  <c r="P17" i="4"/>
  <c r="P18" i="4"/>
  <c r="P19" i="4"/>
  <c r="P21" i="4"/>
  <c r="P22" i="4"/>
  <c r="P23" i="4"/>
  <c r="P24" i="4"/>
  <c r="P25" i="4"/>
  <c r="P26" i="4"/>
  <c r="P27" i="4"/>
  <c r="P28" i="4"/>
  <c r="P29" i="4"/>
  <c r="P30" i="4"/>
  <c r="P31" i="4"/>
  <c r="P33" i="4"/>
  <c r="P34" i="4"/>
  <c r="P38" i="4"/>
  <c r="P39" i="4"/>
  <c r="P40" i="4"/>
  <c r="P41" i="4"/>
  <c r="P35" i="4"/>
  <c r="P42" i="4"/>
  <c r="P43" i="4"/>
  <c r="P44" i="4"/>
  <c r="P45" i="4"/>
  <c r="P46" i="4"/>
  <c r="P32" i="4"/>
  <c r="P47" i="4"/>
  <c r="P49" i="4"/>
  <c r="P20" i="4"/>
  <c r="P52" i="4"/>
  <c r="P53" i="4"/>
  <c r="P54" i="4"/>
  <c r="P56" i="4"/>
  <c r="P57" i="4"/>
  <c r="P58" i="4"/>
  <c r="P59" i="4"/>
  <c r="P36" i="4"/>
  <c r="P60" i="4"/>
  <c r="P48" i="4"/>
  <c r="P62" i="4"/>
  <c r="P63" i="4"/>
  <c r="P64" i="4"/>
  <c r="P65" i="4"/>
  <c r="P66" i="4"/>
  <c r="P67" i="4"/>
  <c r="P68" i="4"/>
  <c r="P69" i="4"/>
  <c r="P37" i="4"/>
  <c r="P71" i="4"/>
  <c r="P72" i="4"/>
  <c r="P73" i="4"/>
  <c r="P76" i="4"/>
  <c r="P77" i="4"/>
  <c r="P78" i="4"/>
  <c r="P79" i="4"/>
  <c r="P80" i="4"/>
  <c r="P81" i="4"/>
  <c r="P82" i="4"/>
  <c r="P83" i="4"/>
  <c r="P84" i="4"/>
  <c r="P85" i="4"/>
  <c r="P55" i="4"/>
  <c r="P86" i="4"/>
  <c r="P87" i="4"/>
  <c r="P88" i="4"/>
  <c r="P89" i="4"/>
  <c r="P90" i="4"/>
  <c r="P91" i="4"/>
  <c r="P92" i="4"/>
  <c r="P93" i="4"/>
  <c r="P94" i="4"/>
  <c r="P75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Q3" i="11"/>
  <c r="Q4" i="11"/>
  <c r="Q6" i="11"/>
  <c r="Q5" i="11"/>
  <c r="Q57" i="11"/>
  <c r="Q56" i="11"/>
  <c r="Q55" i="11"/>
  <c r="Q54" i="11"/>
  <c r="Q53" i="11"/>
  <c r="Q52" i="11"/>
  <c r="Q51" i="11"/>
  <c r="Q50" i="11"/>
  <c r="Q49" i="11"/>
  <c r="Q48" i="11"/>
  <c r="Q47" i="11"/>
  <c r="Q46" i="11"/>
  <c r="Q45" i="11"/>
  <c r="Q44" i="11"/>
  <c r="Q31" i="11"/>
  <c r="Q43" i="11"/>
  <c r="Q42" i="11"/>
  <c r="Q41" i="11"/>
  <c r="Q40" i="11"/>
  <c r="Q39" i="11"/>
  <c r="Q38" i="11"/>
  <c r="Q37" i="11"/>
  <c r="Q36" i="11"/>
  <c r="Q35" i="11"/>
  <c r="Q34" i="11"/>
  <c r="Q27" i="11"/>
  <c r="Q33" i="11"/>
  <c r="Q32" i="11"/>
  <c r="Q30" i="11"/>
  <c r="Q29" i="11"/>
  <c r="Q28" i="11"/>
  <c r="Q26" i="11"/>
  <c r="Q25" i="11"/>
  <c r="Q24" i="11"/>
  <c r="Q22" i="11"/>
  <c r="Q23" i="11"/>
  <c r="Q21" i="11"/>
  <c r="Q20" i="11"/>
  <c r="Q19" i="11"/>
  <c r="Q18" i="11"/>
  <c r="Q13" i="11"/>
  <c r="Q17" i="11"/>
  <c r="Q16" i="11"/>
  <c r="Q15" i="11"/>
  <c r="Q14" i="11"/>
  <c r="Q10" i="11"/>
  <c r="Q8" i="11"/>
  <c r="Q12" i="11"/>
  <c r="Q7" i="11"/>
  <c r="Q11" i="11"/>
  <c r="Q9" i="11"/>
  <c r="Q2" i="11"/>
  <c r="O3" i="3"/>
  <c r="O4" i="3"/>
  <c r="O6" i="3"/>
  <c r="O5" i="3"/>
  <c r="O19" i="3"/>
  <c r="O28" i="3"/>
  <c r="O2" i="3"/>
  <c r="O12" i="3"/>
  <c r="O21" i="3"/>
  <c r="O20" i="3"/>
  <c r="O10" i="3"/>
  <c r="O16" i="3"/>
  <c r="O9" i="3"/>
  <c r="O15" i="3"/>
  <c r="O13" i="3"/>
  <c r="O22" i="3"/>
  <c r="O56" i="3"/>
  <c r="O38" i="3"/>
  <c r="O7" i="3"/>
  <c r="O23" i="3"/>
  <c r="O30" i="3"/>
  <c r="O24" i="3"/>
  <c r="O57" i="3"/>
  <c r="O63" i="3"/>
  <c r="O35" i="3"/>
  <c r="O39" i="3"/>
  <c r="O11" i="3"/>
  <c r="O8" i="3"/>
  <c r="O17" i="3"/>
  <c r="O14" i="3"/>
  <c r="O64" i="3"/>
  <c r="O25" i="3"/>
  <c r="O48" i="3"/>
  <c r="O65" i="3"/>
  <c r="O18" i="3"/>
  <c r="O27" i="3"/>
  <c r="O66" i="3"/>
  <c r="O40" i="3"/>
  <c r="O67" i="3"/>
  <c r="O68" i="3"/>
  <c r="O26" i="3"/>
  <c r="O31" i="3"/>
  <c r="O29" i="3"/>
  <c r="O36" i="3"/>
  <c r="O49" i="3"/>
  <c r="O61" i="3"/>
  <c r="O69" i="3"/>
  <c r="O70" i="3"/>
  <c r="O42" i="3"/>
  <c r="O50" i="3"/>
  <c r="O41" i="3"/>
  <c r="O71" i="3"/>
  <c r="O34" i="3"/>
  <c r="O72" i="3"/>
  <c r="O43" i="3"/>
  <c r="O44" i="3"/>
  <c r="O45" i="3"/>
  <c r="O46" i="3"/>
  <c r="O73" i="3"/>
  <c r="O37" i="3"/>
  <c r="O74" i="3"/>
  <c r="O51" i="3"/>
  <c r="O52" i="3"/>
  <c r="O53" i="3"/>
  <c r="O32" i="3"/>
  <c r="O54" i="3"/>
  <c r="O58" i="3"/>
  <c r="O75" i="3"/>
  <c r="O76" i="3"/>
  <c r="O77" i="3"/>
  <c r="O59" i="3"/>
  <c r="O55" i="3"/>
  <c r="O60" i="3"/>
  <c r="O78" i="3"/>
  <c r="O79" i="3"/>
  <c r="O80" i="3"/>
  <c r="O81" i="3"/>
  <c r="O62" i="3"/>
  <c r="O82" i="3"/>
  <c r="O83" i="3"/>
  <c r="O47" i="3"/>
  <c r="O84" i="3"/>
  <c r="O85" i="3"/>
  <c r="O86" i="3"/>
  <c r="O87" i="3"/>
  <c r="O88" i="3"/>
  <c r="O89" i="3"/>
  <c r="O90" i="3"/>
  <c r="O91" i="3"/>
  <c r="O92" i="3"/>
  <c r="O93" i="3"/>
  <c r="O33" i="3"/>
  <c r="O94" i="3"/>
  <c r="O95" i="3"/>
  <c r="O96" i="3"/>
  <c r="O97" i="3"/>
  <c r="O98" i="3"/>
  <c r="O99" i="3"/>
  <c r="O100" i="3"/>
  <c r="F20" i="5"/>
  <c r="N40" i="2"/>
  <c r="O40" i="2"/>
  <c r="G40" i="2" s="1"/>
  <c r="F40" i="2" s="1"/>
  <c r="P40" i="2"/>
  <c r="N12" i="2"/>
  <c r="O12" i="2"/>
  <c r="P12" i="2"/>
  <c r="O2" i="2"/>
  <c r="O3" i="2"/>
  <c r="O4" i="2"/>
  <c r="O5" i="2"/>
  <c r="O9" i="2"/>
  <c r="O6" i="2"/>
  <c r="O8" i="2"/>
  <c r="O10" i="2"/>
  <c r="O11" i="2"/>
  <c r="O13" i="2"/>
  <c r="O7" i="2"/>
  <c r="O15" i="2"/>
  <c r="O16" i="2"/>
  <c r="O18" i="2"/>
  <c r="O19" i="2"/>
  <c r="O20" i="2"/>
  <c r="O21" i="2"/>
  <c r="O22" i="2"/>
  <c r="O14" i="2"/>
  <c r="O23" i="2"/>
  <c r="O24" i="2"/>
  <c r="O25" i="2"/>
  <c r="O27" i="2"/>
  <c r="O17" i="2"/>
  <c r="O28" i="2"/>
  <c r="O29" i="2"/>
  <c r="O30" i="2"/>
  <c r="O31" i="2"/>
  <c r="O33" i="2"/>
  <c r="O34" i="2"/>
  <c r="O36" i="2"/>
  <c r="O26" i="2"/>
  <c r="O37" i="2"/>
  <c r="O41" i="2"/>
  <c r="O42" i="2"/>
  <c r="O43" i="2"/>
  <c r="O44" i="2"/>
  <c r="O45" i="2"/>
  <c r="O38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39" i="2"/>
  <c r="O59" i="2"/>
  <c r="O60" i="2"/>
  <c r="O61" i="2"/>
  <c r="O62" i="2"/>
  <c r="O35" i="2"/>
  <c r="O63" i="2"/>
  <c r="O64" i="2"/>
  <c r="O66" i="2"/>
  <c r="O67" i="2"/>
  <c r="O32" i="2"/>
  <c r="O65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G2" i="1"/>
  <c r="G3" i="1"/>
  <c r="G4" i="1"/>
  <c r="G5" i="1"/>
  <c r="G6" i="1"/>
  <c r="G7" i="1"/>
  <c r="G8" i="1"/>
  <c r="G10" i="1"/>
  <c r="G9" i="1"/>
  <c r="G11" i="1"/>
  <c r="G12" i="1"/>
  <c r="G13" i="1"/>
  <c r="G15" i="1"/>
  <c r="G14" i="1"/>
  <c r="G16" i="1"/>
  <c r="G17" i="1"/>
  <c r="G18" i="1"/>
  <c r="G19" i="1"/>
  <c r="G20" i="1"/>
  <c r="G21" i="1"/>
  <c r="G22" i="1"/>
  <c r="G23" i="1"/>
  <c r="G24" i="1"/>
  <c r="G27" i="1"/>
  <c r="G28" i="1"/>
  <c r="G29" i="1"/>
  <c r="G30" i="1"/>
  <c r="G25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26" i="1"/>
  <c r="G66" i="1"/>
  <c r="G67" i="1"/>
  <c r="E61" i="4" l="1"/>
  <c r="F70" i="4"/>
  <c r="F61" i="4"/>
  <c r="E51" i="4"/>
  <c r="F51" i="4"/>
  <c r="F74" i="4"/>
  <c r="E74" i="4"/>
  <c r="E70" i="4"/>
  <c r="E50" i="4"/>
  <c r="F50" i="4"/>
  <c r="E40" i="2"/>
  <c r="E12" i="2"/>
  <c r="G12" i="2"/>
  <c r="F12" i="2" s="1"/>
  <c r="F44" i="5"/>
  <c r="N98" i="2" l="1"/>
  <c r="G98" i="2"/>
  <c r="P98" i="2"/>
  <c r="N97" i="2"/>
  <c r="G97" i="2"/>
  <c r="P97" i="2"/>
  <c r="F97" i="2" l="1"/>
  <c r="E98" i="2"/>
  <c r="F98" i="2"/>
  <c r="E97" i="2"/>
  <c r="N100" i="3"/>
  <c r="G100" i="3"/>
  <c r="P100" i="3"/>
  <c r="N54" i="2"/>
  <c r="G54" i="2"/>
  <c r="P54" i="2"/>
  <c r="O73" i="4"/>
  <c r="G73" i="4"/>
  <c r="Q73" i="4"/>
  <c r="O39" i="4"/>
  <c r="G39" i="4"/>
  <c r="Q39" i="4"/>
  <c r="E100" i="3" l="1"/>
  <c r="F39" i="4"/>
  <c r="F73" i="4"/>
  <c r="F100" i="3"/>
  <c r="F54" i="2"/>
  <c r="E54" i="2"/>
  <c r="E73" i="4"/>
  <c r="E39" i="4"/>
  <c r="F67" i="1"/>
  <c r="H67" i="1"/>
  <c r="F26" i="1"/>
  <c r="F66" i="1"/>
  <c r="H26" i="1"/>
  <c r="H66" i="1"/>
  <c r="N29" i="2"/>
  <c r="G29" i="2"/>
  <c r="P29" i="2"/>
  <c r="N95" i="2"/>
  <c r="N96" i="2"/>
  <c r="G95" i="2"/>
  <c r="G96" i="2"/>
  <c r="P95" i="2"/>
  <c r="P96" i="2"/>
  <c r="N99" i="3"/>
  <c r="G99" i="3"/>
  <c r="P99" i="3"/>
  <c r="N98" i="3"/>
  <c r="P98" i="3"/>
  <c r="N34" i="3"/>
  <c r="N46" i="3"/>
  <c r="N97" i="3"/>
  <c r="G34" i="3"/>
  <c r="F34" i="3" s="1"/>
  <c r="G46" i="3"/>
  <c r="G97" i="3"/>
  <c r="P34" i="3"/>
  <c r="P46" i="3"/>
  <c r="P97" i="3"/>
  <c r="N96" i="3"/>
  <c r="G96" i="3"/>
  <c r="P96" i="3"/>
  <c r="N95" i="3"/>
  <c r="G95" i="3"/>
  <c r="P95" i="3"/>
  <c r="F28" i="5"/>
  <c r="E26" i="1" l="1"/>
  <c r="E67" i="1"/>
  <c r="E95" i="2"/>
  <c r="E29" i="2"/>
  <c r="E99" i="3"/>
  <c r="E46" i="3"/>
  <c r="E96" i="3"/>
  <c r="E98" i="3"/>
  <c r="E96" i="2"/>
  <c r="F29" i="2"/>
  <c r="E66" i="1"/>
  <c r="E34" i="3"/>
  <c r="F97" i="3"/>
  <c r="F99" i="3"/>
  <c r="F96" i="2"/>
  <c r="F95" i="2"/>
  <c r="G98" i="3"/>
  <c r="F98" i="3" s="1"/>
  <c r="E95" i="3"/>
  <c r="E97" i="3"/>
  <c r="F46" i="3"/>
  <c r="F95" i="3"/>
  <c r="F96" i="3"/>
  <c r="N59" i="2"/>
  <c r="G59" i="2"/>
  <c r="P59" i="2"/>
  <c r="P26" i="11"/>
  <c r="H26" i="11"/>
  <c r="R26" i="11"/>
  <c r="N35" i="2"/>
  <c r="G35" i="2"/>
  <c r="P35" i="2"/>
  <c r="O72" i="4"/>
  <c r="G72" i="4"/>
  <c r="Q72" i="4"/>
  <c r="O62" i="4"/>
  <c r="G62" i="4"/>
  <c r="Q62" i="4"/>
  <c r="P25" i="11"/>
  <c r="H25" i="11"/>
  <c r="R25" i="11"/>
  <c r="P21" i="11"/>
  <c r="H21" i="11"/>
  <c r="G21" i="11" s="1"/>
  <c r="R21" i="11"/>
  <c r="O57" i="4"/>
  <c r="G57" i="4"/>
  <c r="Q57" i="4"/>
  <c r="O8" i="4"/>
  <c r="G8" i="4"/>
  <c r="Q8" i="4"/>
  <c r="O22" i="4"/>
  <c r="G22" i="4"/>
  <c r="Q22" i="4"/>
  <c r="N53" i="3"/>
  <c r="G53" i="3"/>
  <c r="P53" i="3"/>
  <c r="G26" i="11" l="1"/>
  <c r="F35" i="2"/>
  <c r="F62" i="4"/>
  <c r="E59" i="2"/>
  <c r="F72" i="4"/>
  <c r="F59" i="2"/>
  <c r="F26" i="11"/>
  <c r="F21" i="11"/>
  <c r="F25" i="11"/>
  <c r="E35" i="2"/>
  <c r="E72" i="4"/>
  <c r="E62" i="4"/>
  <c r="G25" i="11"/>
  <c r="E57" i="4"/>
  <c r="F57" i="4"/>
  <c r="E8" i="4"/>
  <c r="F8" i="4"/>
  <c r="E22" i="4"/>
  <c r="F22" i="4"/>
  <c r="F53" i="3"/>
  <c r="E53" i="3"/>
  <c r="F64" i="1"/>
  <c r="F65" i="1"/>
  <c r="H64" i="1"/>
  <c r="H65" i="1"/>
  <c r="N28" i="2"/>
  <c r="N94" i="2"/>
  <c r="N56" i="2"/>
  <c r="G28" i="2"/>
  <c r="G94" i="2"/>
  <c r="G56" i="2"/>
  <c r="P28" i="2"/>
  <c r="P94" i="2"/>
  <c r="P56" i="2"/>
  <c r="N54" i="3"/>
  <c r="N93" i="3"/>
  <c r="N17" i="3"/>
  <c r="N33" i="3"/>
  <c r="N94" i="3"/>
  <c r="G54" i="3"/>
  <c r="G93" i="3"/>
  <c r="G17" i="3"/>
  <c r="G33" i="3"/>
  <c r="P54" i="3"/>
  <c r="P93" i="3"/>
  <c r="P17" i="3"/>
  <c r="P33" i="3"/>
  <c r="P94" i="3"/>
  <c r="E65" i="1" l="1"/>
  <c r="E64" i="1"/>
  <c r="E28" i="2"/>
  <c r="F17" i="3"/>
  <c r="E94" i="2"/>
  <c r="F94" i="2"/>
  <c r="F28" i="2"/>
  <c r="F56" i="2"/>
  <c r="E56" i="2"/>
  <c r="E17" i="3"/>
  <c r="F33" i="3"/>
  <c r="F93" i="3"/>
  <c r="F54" i="3"/>
  <c r="E33" i="3"/>
  <c r="E54" i="3"/>
  <c r="E94" i="3"/>
  <c r="E93" i="3"/>
  <c r="G94" i="3"/>
  <c r="F94" i="3" s="1"/>
  <c r="N62" i="3"/>
  <c r="G62" i="3"/>
  <c r="P62" i="3"/>
  <c r="N45" i="3"/>
  <c r="G45" i="3"/>
  <c r="P45" i="3"/>
  <c r="O69" i="4"/>
  <c r="G69" i="4"/>
  <c r="Q69" i="4"/>
  <c r="F35" i="1"/>
  <c r="H35" i="1"/>
  <c r="O21" i="4"/>
  <c r="G21" i="4"/>
  <c r="Q21" i="4"/>
  <c r="O47" i="4"/>
  <c r="G47" i="4"/>
  <c r="Q47" i="4"/>
  <c r="O18" i="4"/>
  <c r="G18" i="4"/>
  <c r="Q18" i="4"/>
  <c r="O15" i="4"/>
  <c r="G15" i="4"/>
  <c r="Q15" i="4"/>
  <c r="N36" i="3"/>
  <c r="G36" i="3"/>
  <c r="P36" i="3"/>
  <c r="N12" i="3"/>
  <c r="G12" i="3"/>
  <c r="P12" i="3"/>
  <c r="N62" i="2"/>
  <c r="G62" i="2"/>
  <c r="P62" i="2"/>
  <c r="N30" i="2"/>
  <c r="G30" i="2"/>
  <c r="P30" i="2"/>
  <c r="E35" i="1" l="1"/>
  <c r="E62" i="2"/>
  <c r="E62" i="3"/>
  <c r="E36" i="3"/>
  <c r="E69" i="4"/>
  <c r="F62" i="3"/>
  <c r="E45" i="3"/>
  <c r="F45" i="3"/>
  <c r="F69" i="4"/>
  <c r="E21" i="4"/>
  <c r="F21" i="4"/>
  <c r="E47" i="4"/>
  <c r="F47" i="4"/>
  <c r="E18" i="4"/>
  <c r="F18" i="4"/>
  <c r="E15" i="4"/>
  <c r="F15" i="4"/>
  <c r="F36" i="3"/>
  <c r="E12" i="3"/>
  <c r="F12" i="3"/>
  <c r="F62" i="2"/>
  <c r="E30" i="2"/>
  <c r="F30" i="2"/>
  <c r="F11" i="1"/>
  <c r="H11" i="1"/>
  <c r="O53" i="4"/>
  <c r="G53" i="4"/>
  <c r="Q53" i="4"/>
  <c r="O68" i="4"/>
  <c r="G68" i="4"/>
  <c r="Q68" i="4"/>
  <c r="O46" i="4"/>
  <c r="G46" i="4"/>
  <c r="Q46" i="4"/>
  <c r="E11" i="1" l="1"/>
  <c r="E53" i="4"/>
  <c r="F53" i="4"/>
  <c r="E68" i="4"/>
  <c r="F68" i="4"/>
  <c r="E46" i="4"/>
  <c r="F46" i="4"/>
  <c r="P5" i="11"/>
  <c r="H5" i="11"/>
  <c r="R5" i="11"/>
  <c r="F5" i="11" l="1"/>
  <c r="G5" i="11"/>
  <c r="F63" i="1"/>
  <c r="H63" i="1"/>
  <c r="N92" i="3"/>
  <c r="G92" i="3"/>
  <c r="P92" i="3"/>
  <c r="E63" i="1" l="1"/>
  <c r="E92" i="3"/>
  <c r="F92" i="3"/>
  <c r="N7" i="2"/>
  <c r="N92" i="2"/>
  <c r="N10" i="2"/>
  <c r="N93" i="2"/>
  <c r="G92" i="2"/>
  <c r="G93" i="2"/>
  <c r="P7" i="2"/>
  <c r="P92" i="2"/>
  <c r="P10" i="2"/>
  <c r="P93" i="2"/>
  <c r="N67" i="2"/>
  <c r="G67" i="2"/>
  <c r="P67" i="2"/>
  <c r="N39" i="2"/>
  <c r="G39" i="2"/>
  <c r="P39" i="2"/>
  <c r="P30" i="11"/>
  <c r="H30" i="11"/>
  <c r="R30" i="11"/>
  <c r="N5" i="3"/>
  <c r="N6" i="3"/>
  <c r="N7" i="3"/>
  <c r="N9" i="3"/>
  <c r="N19" i="3"/>
  <c r="N11" i="3"/>
  <c r="N10" i="3"/>
  <c r="N2" i="3"/>
  <c r="N21" i="3"/>
  <c r="N16" i="3"/>
  <c r="N23" i="3"/>
  <c r="N24" i="3"/>
  <c r="N28" i="3"/>
  <c r="N29" i="3"/>
  <c r="N22" i="3"/>
  <c r="N15" i="3"/>
  <c r="N25" i="3"/>
  <c r="N20" i="3"/>
  <c r="N35" i="3"/>
  <c r="N30" i="3"/>
  <c r="N38" i="3"/>
  <c r="N39" i="3"/>
  <c r="N4" i="3"/>
  <c r="N44" i="3"/>
  <c r="N14" i="3"/>
  <c r="N47" i="3"/>
  <c r="N3" i="3"/>
  <c r="N13" i="3"/>
  <c r="N51" i="3"/>
  <c r="N56" i="3"/>
  <c r="N57" i="3"/>
  <c r="N59" i="3"/>
  <c r="N32" i="3"/>
  <c r="N63" i="3"/>
  <c r="N64" i="3"/>
  <c r="N65" i="3"/>
  <c r="N48" i="3"/>
  <c r="N66" i="3"/>
  <c r="N67" i="3"/>
  <c r="N68" i="3"/>
  <c r="N69" i="3"/>
  <c r="N49" i="3"/>
  <c r="N70" i="3"/>
  <c r="N61" i="3"/>
  <c r="N71" i="3"/>
  <c r="N72" i="3"/>
  <c r="N73" i="3"/>
  <c r="N40" i="3"/>
  <c r="N74" i="3"/>
  <c r="N50" i="3"/>
  <c r="N75" i="3"/>
  <c r="N76" i="3"/>
  <c r="N77" i="3"/>
  <c r="N78" i="3"/>
  <c r="N79" i="3"/>
  <c r="N80" i="3"/>
  <c r="N42" i="3"/>
  <c r="N81" i="3"/>
  <c r="N82" i="3"/>
  <c r="N43" i="3"/>
  <c r="N83" i="3"/>
  <c r="N84" i="3"/>
  <c r="N85" i="3"/>
  <c r="N86" i="3"/>
  <c r="N87" i="3"/>
  <c r="N88" i="3"/>
  <c r="N89" i="3"/>
  <c r="N18" i="3"/>
  <c r="N90" i="3"/>
  <c r="N58" i="3"/>
  <c r="N31" i="3"/>
  <c r="N37" i="3"/>
  <c r="N26" i="3"/>
  <c r="N52" i="3"/>
  <c r="N55" i="3"/>
  <c r="N60" i="3"/>
  <c r="N27" i="3"/>
  <c r="N8" i="3"/>
  <c r="N41" i="3"/>
  <c r="N91" i="3"/>
  <c r="F30" i="11" l="1"/>
  <c r="F93" i="2"/>
  <c r="E10" i="2"/>
  <c r="F92" i="2"/>
  <c r="E7" i="2"/>
  <c r="E93" i="2"/>
  <c r="E92" i="2"/>
  <c r="G10" i="2"/>
  <c r="F10" i="2" s="1"/>
  <c r="G7" i="2"/>
  <c r="F7" i="2" s="1"/>
  <c r="E67" i="2"/>
  <c r="F67" i="2"/>
  <c r="E39" i="2"/>
  <c r="F39" i="2"/>
  <c r="G30" i="11"/>
  <c r="O67" i="4"/>
  <c r="G67" i="4"/>
  <c r="Q67" i="4"/>
  <c r="O32" i="4"/>
  <c r="G32" i="4"/>
  <c r="Q32" i="4"/>
  <c r="O36" i="4"/>
  <c r="G36" i="4"/>
  <c r="Q36" i="4"/>
  <c r="O34" i="4"/>
  <c r="G34" i="4"/>
  <c r="Q34" i="4"/>
  <c r="O45" i="4"/>
  <c r="G45" i="4"/>
  <c r="Q45" i="4"/>
  <c r="E67" i="4" l="1"/>
  <c r="F67" i="4"/>
  <c r="E32" i="4"/>
  <c r="E36" i="4"/>
  <c r="F32" i="4"/>
  <c r="E34" i="4"/>
  <c r="F36" i="4"/>
  <c r="F34" i="4"/>
  <c r="E45" i="4"/>
  <c r="F45" i="4"/>
  <c r="F27" i="5"/>
  <c r="N33" i="2" l="1"/>
  <c r="G33" i="2"/>
  <c r="P33" i="2"/>
  <c r="N91" i="2"/>
  <c r="G91" i="2"/>
  <c r="P91" i="2"/>
  <c r="Q3" i="4"/>
  <c r="Q5" i="4"/>
  <c r="Q9" i="4"/>
  <c r="Q6" i="4"/>
  <c r="Q7" i="4"/>
  <c r="Q11" i="4"/>
  <c r="Q10" i="4"/>
  <c r="Q16" i="4"/>
  <c r="Q12" i="4"/>
  <c r="Q24" i="4"/>
  <c r="Q27" i="4"/>
  <c r="Q28" i="4"/>
  <c r="Q2" i="4"/>
  <c r="Q25" i="4"/>
  <c r="Q19" i="4"/>
  <c r="Q40" i="4"/>
  <c r="Q41" i="4"/>
  <c r="Q35" i="4"/>
  <c r="Q13" i="4"/>
  <c r="Q4" i="4"/>
  <c r="Q43" i="4"/>
  <c r="Q49" i="4"/>
  <c r="Q20" i="4"/>
  <c r="Q30" i="4"/>
  <c r="Q31" i="4"/>
  <c r="Q17" i="4"/>
  <c r="Q52" i="4"/>
  <c r="Q54" i="4"/>
  <c r="Q56" i="4"/>
  <c r="Q33" i="4"/>
  <c r="Q58" i="4"/>
  <c r="Q59" i="4"/>
  <c r="Q26" i="4"/>
  <c r="Q60" i="4"/>
  <c r="Q48" i="4"/>
  <c r="Q66" i="4"/>
  <c r="Q71" i="4"/>
  <c r="Q29" i="4"/>
  <c r="Q23" i="4"/>
  <c r="Q76" i="4"/>
  <c r="Q63" i="4"/>
  <c r="Q14" i="4"/>
  <c r="Q78" i="4"/>
  <c r="Q79" i="4"/>
  <c r="Q80" i="4"/>
  <c r="Q81" i="4"/>
  <c r="Q82" i="4"/>
  <c r="Q83" i="4"/>
  <c r="Q84" i="4"/>
  <c r="Q85" i="4"/>
  <c r="Q55" i="4"/>
  <c r="Q86" i="4"/>
  <c r="Q87" i="4"/>
  <c r="Q88" i="4"/>
  <c r="Q89" i="4"/>
  <c r="Q38" i="4"/>
  <c r="Q90" i="4"/>
  <c r="Q65" i="4"/>
  <c r="Q91" i="4"/>
  <c r="Q92" i="4"/>
  <c r="Q93" i="4"/>
  <c r="Q94" i="4"/>
  <c r="Q75" i="4"/>
  <c r="Q95" i="4"/>
  <c r="Q96" i="4"/>
  <c r="Q97" i="4"/>
  <c r="Q98" i="4"/>
  <c r="Q99" i="4"/>
  <c r="Q100" i="4"/>
  <c r="Q101" i="4"/>
  <c r="Q102" i="4"/>
  <c r="Q103" i="4"/>
  <c r="Q44" i="4"/>
  <c r="Q104" i="4"/>
  <c r="Q105" i="4"/>
  <c r="Q106" i="4"/>
  <c r="Q64" i="4"/>
  <c r="Q107" i="4"/>
  <c r="Q108" i="4"/>
  <c r="Q42" i="4"/>
  <c r="Q109" i="4"/>
  <c r="Q110" i="4"/>
  <c r="Q111" i="4"/>
  <c r="Q112" i="4"/>
  <c r="Q113" i="4"/>
  <c r="Q114" i="4"/>
  <c r="Q37" i="4"/>
  <c r="Q115" i="4"/>
  <c r="Q116" i="4"/>
  <c r="Q77" i="4"/>
  <c r="P6" i="3"/>
  <c r="P5" i="3"/>
  <c r="P19" i="3"/>
  <c r="P28" i="3"/>
  <c r="P21" i="3"/>
  <c r="P56" i="3"/>
  <c r="P38" i="3"/>
  <c r="P7" i="3"/>
  <c r="P23" i="3"/>
  <c r="P24" i="3"/>
  <c r="P57" i="3"/>
  <c r="P63" i="3"/>
  <c r="P35" i="3"/>
  <c r="P39" i="3"/>
  <c r="P11" i="3"/>
  <c r="P22" i="3"/>
  <c r="P9" i="3"/>
  <c r="P30" i="3"/>
  <c r="P16" i="3"/>
  <c r="P64" i="3"/>
  <c r="P10" i="3"/>
  <c r="P65" i="3"/>
  <c r="P15" i="3"/>
  <c r="P48" i="3"/>
  <c r="P66" i="3"/>
  <c r="P25" i="3"/>
  <c r="P20" i="3"/>
  <c r="P67" i="3"/>
  <c r="P68" i="3"/>
  <c r="P29" i="3"/>
  <c r="P2" i="3"/>
  <c r="P69" i="3"/>
  <c r="P49" i="3"/>
  <c r="P70" i="3"/>
  <c r="P61" i="3"/>
  <c r="P3" i="3"/>
  <c r="P71" i="3"/>
  <c r="P72" i="3"/>
  <c r="P4" i="3"/>
  <c r="P44" i="3"/>
  <c r="P14" i="3"/>
  <c r="P73" i="3"/>
  <c r="P40" i="3"/>
  <c r="P13" i="3"/>
  <c r="P74" i="3"/>
  <c r="P51" i="3"/>
  <c r="P50" i="3"/>
  <c r="P75" i="3"/>
  <c r="P76" i="3"/>
  <c r="P77" i="3"/>
  <c r="P59" i="3"/>
  <c r="P78" i="3"/>
  <c r="P79" i="3"/>
  <c r="P80" i="3"/>
  <c r="P42" i="3"/>
  <c r="P81" i="3"/>
  <c r="P32" i="3"/>
  <c r="P82" i="3"/>
  <c r="P43" i="3"/>
  <c r="P83" i="3"/>
  <c r="P47" i="3"/>
  <c r="P84" i="3"/>
  <c r="P85" i="3"/>
  <c r="P86" i="3"/>
  <c r="P87" i="3"/>
  <c r="P88" i="3"/>
  <c r="P89" i="3"/>
  <c r="P18" i="3"/>
  <c r="P90" i="3"/>
  <c r="P58" i="3"/>
  <c r="P31" i="3"/>
  <c r="P37" i="3"/>
  <c r="P26" i="3"/>
  <c r="P52" i="3"/>
  <c r="P55" i="3"/>
  <c r="P60" i="3"/>
  <c r="P27" i="3"/>
  <c r="P8" i="3"/>
  <c r="P41" i="3"/>
  <c r="P91" i="3"/>
  <c r="P5" i="2"/>
  <c r="P9" i="2"/>
  <c r="P2" i="2"/>
  <c r="P13" i="2"/>
  <c r="P3" i="2"/>
  <c r="P18" i="2"/>
  <c r="P22" i="2"/>
  <c r="P8" i="2"/>
  <c r="P24" i="2"/>
  <c r="P16" i="2"/>
  <c r="P14" i="2"/>
  <c r="P21" i="2"/>
  <c r="P31" i="2"/>
  <c r="P20" i="2"/>
  <c r="P4" i="2"/>
  <c r="P15" i="2"/>
  <c r="P43" i="2"/>
  <c r="P11" i="2"/>
  <c r="P44" i="2"/>
  <c r="P45" i="2"/>
  <c r="P19" i="2"/>
  <c r="P48" i="2"/>
  <c r="P34" i="2"/>
  <c r="P50" i="2"/>
  <c r="P37" i="2"/>
  <c r="P51" i="2"/>
  <c r="P58" i="2"/>
  <c r="P25" i="2"/>
  <c r="P55" i="2"/>
  <c r="P52" i="2"/>
  <c r="P41" i="2"/>
  <c r="P57" i="2"/>
  <c r="P27" i="2"/>
  <c r="P60" i="2"/>
  <c r="P61" i="2"/>
  <c r="P66" i="2"/>
  <c r="P42" i="2"/>
  <c r="P47" i="2"/>
  <c r="P32" i="2"/>
  <c r="P69" i="2"/>
  <c r="P46" i="2"/>
  <c r="P70" i="2"/>
  <c r="P71" i="2"/>
  <c r="P6" i="2"/>
  <c r="P72" i="2"/>
  <c r="P73" i="2"/>
  <c r="P36" i="2"/>
  <c r="P74" i="2"/>
  <c r="P75" i="2"/>
  <c r="P76" i="2"/>
  <c r="P77" i="2"/>
  <c r="P78" i="2"/>
  <c r="P49" i="2"/>
  <c r="P63" i="2"/>
  <c r="P79" i="2"/>
  <c r="P80" i="2"/>
  <c r="P81" i="2"/>
  <c r="P82" i="2"/>
  <c r="P64" i="2"/>
  <c r="P83" i="2"/>
  <c r="P84" i="2"/>
  <c r="P26" i="2"/>
  <c r="P85" i="2"/>
  <c r="P65" i="2"/>
  <c r="P86" i="2"/>
  <c r="P87" i="2"/>
  <c r="P88" i="2"/>
  <c r="P17" i="2"/>
  <c r="P89" i="2"/>
  <c r="P53" i="2"/>
  <c r="P68" i="2"/>
  <c r="P23" i="2"/>
  <c r="P38" i="2"/>
  <c r="P90" i="2"/>
  <c r="H4" i="1"/>
  <c r="H2" i="1"/>
  <c r="H3" i="1"/>
  <c r="H5" i="1"/>
  <c r="H6" i="1"/>
  <c r="H7" i="1"/>
  <c r="H8" i="1"/>
  <c r="H12" i="1"/>
  <c r="H9" i="1"/>
  <c r="H20" i="1"/>
  <c r="H16" i="1"/>
  <c r="H22" i="1"/>
  <c r="H19" i="1"/>
  <c r="H23" i="1"/>
  <c r="H13" i="1"/>
  <c r="H24" i="1"/>
  <c r="H21" i="1"/>
  <c r="H27" i="1"/>
  <c r="H28" i="1"/>
  <c r="H29" i="1"/>
  <c r="H30" i="1"/>
  <c r="H18" i="1"/>
  <c r="H25" i="1"/>
  <c r="H10" i="1"/>
  <c r="H31" i="1"/>
  <c r="H14" i="1"/>
  <c r="H15" i="1"/>
  <c r="H33" i="1"/>
  <c r="H36" i="1"/>
  <c r="H37" i="1"/>
  <c r="H38" i="1"/>
  <c r="H39" i="1"/>
  <c r="H40" i="1"/>
  <c r="H17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32" i="1"/>
  <c r="H34" i="1"/>
  <c r="F33" i="2" l="1"/>
  <c r="E33" i="2"/>
  <c r="E91" i="2"/>
  <c r="F91" i="2"/>
  <c r="O30" i="4"/>
  <c r="G30" i="4"/>
  <c r="P57" i="11"/>
  <c r="P56" i="11"/>
  <c r="P55" i="11"/>
  <c r="P54" i="11"/>
  <c r="P53" i="11"/>
  <c r="P52" i="11"/>
  <c r="P16" i="11"/>
  <c r="P51" i="11"/>
  <c r="P13" i="11"/>
  <c r="P8" i="11"/>
  <c r="P50" i="11"/>
  <c r="P49" i="11"/>
  <c r="P32" i="11"/>
  <c r="P36" i="11"/>
  <c r="P48" i="11"/>
  <c r="P47" i="11"/>
  <c r="P46" i="11"/>
  <c r="P38" i="11"/>
  <c r="P45" i="11"/>
  <c r="P44" i="11"/>
  <c r="P31" i="11"/>
  <c r="P43" i="11"/>
  <c r="P9" i="11"/>
  <c r="P35" i="11"/>
  <c r="P15" i="11"/>
  <c r="P42" i="11"/>
  <c r="P41" i="11"/>
  <c r="P10" i="11"/>
  <c r="P40" i="11"/>
  <c r="P27" i="11"/>
  <c r="P39" i="11"/>
  <c r="P37" i="11"/>
  <c r="P34" i="11"/>
  <c r="P24" i="11"/>
  <c r="P29" i="11"/>
  <c r="P33" i="11"/>
  <c r="P19" i="11"/>
  <c r="P18" i="11"/>
  <c r="P20" i="11"/>
  <c r="P28" i="11"/>
  <c r="P22" i="11"/>
  <c r="P14" i="11"/>
  <c r="P23" i="11"/>
  <c r="P11" i="11"/>
  <c r="P7" i="11"/>
  <c r="P17" i="11"/>
  <c r="P12" i="11"/>
  <c r="P3" i="11"/>
  <c r="P6" i="11"/>
  <c r="P4" i="11"/>
  <c r="P2" i="11"/>
  <c r="F30" i="4" l="1"/>
  <c r="E30" i="4"/>
  <c r="N52" i="2"/>
  <c r="G52" i="2"/>
  <c r="N45" i="2"/>
  <c r="G45" i="2"/>
  <c r="F52" i="2" l="1"/>
  <c r="F45" i="2"/>
  <c r="E52" i="2"/>
  <c r="E45" i="2"/>
  <c r="F32" i="1"/>
  <c r="F34" i="1"/>
  <c r="N90" i="2"/>
  <c r="G90" i="2"/>
  <c r="N38" i="2"/>
  <c r="G38" i="2"/>
  <c r="N23" i="2"/>
  <c r="G23" i="2"/>
  <c r="G91" i="3"/>
  <c r="G41" i="3"/>
  <c r="G8" i="3"/>
  <c r="G27" i="3"/>
  <c r="F9" i="5"/>
  <c r="F23" i="2" l="1"/>
  <c r="E38" i="2"/>
  <c r="E90" i="2"/>
  <c r="F38" i="2"/>
  <c r="E91" i="3"/>
  <c r="E32" i="1"/>
  <c r="E34" i="1"/>
  <c r="E23" i="2"/>
  <c r="F90" i="2"/>
  <c r="F41" i="3"/>
  <c r="F27" i="3"/>
  <c r="F91" i="3"/>
  <c r="E41" i="3"/>
  <c r="E8" i="3"/>
  <c r="F8" i="3"/>
  <c r="E27" i="3"/>
  <c r="F33" i="1"/>
  <c r="F15" i="5"/>
  <c r="O14" i="4"/>
  <c r="G14" i="4"/>
  <c r="O76" i="4"/>
  <c r="G76" i="4"/>
  <c r="F26" i="5"/>
  <c r="F8" i="5"/>
  <c r="O23" i="4"/>
  <c r="G23" i="4"/>
  <c r="O52" i="4"/>
  <c r="G52" i="4"/>
  <c r="O17" i="4"/>
  <c r="G17" i="4"/>
  <c r="O25" i="4"/>
  <c r="G25" i="4"/>
  <c r="H18" i="11"/>
  <c r="R18" i="11"/>
  <c r="H40" i="11"/>
  <c r="R40" i="11"/>
  <c r="H20" i="11"/>
  <c r="R20" i="11"/>
  <c r="H14" i="11"/>
  <c r="R14" i="11"/>
  <c r="N14" i="2"/>
  <c r="G14" i="2"/>
  <c r="H27" i="11"/>
  <c r="R27" i="11"/>
  <c r="H3" i="11"/>
  <c r="R3" i="11"/>
  <c r="G59" i="3"/>
  <c r="G13" i="3"/>
  <c r="G7" i="3"/>
  <c r="O35" i="4"/>
  <c r="G35" i="4"/>
  <c r="O5" i="4"/>
  <c r="G5" i="4"/>
  <c r="O3" i="4"/>
  <c r="G3" i="4"/>
  <c r="N66" i="2"/>
  <c r="G66" i="2"/>
  <c r="N16" i="2"/>
  <c r="G16" i="2"/>
  <c r="E14" i="2" l="1"/>
  <c r="E59" i="3"/>
  <c r="F14" i="4"/>
  <c r="F40" i="11"/>
  <c r="E33" i="1"/>
  <c r="F18" i="11"/>
  <c r="E76" i="4"/>
  <c r="E14" i="4"/>
  <c r="F76" i="4"/>
  <c r="E23" i="4"/>
  <c r="F23" i="4"/>
  <c r="E17" i="4"/>
  <c r="E52" i="4"/>
  <c r="F52" i="4"/>
  <c r="F17" i="4"/>
  <c r="E35" i="4"/>
  <c r="E25" i="4"/>
  <c r="F25" i="4"/>
  <c r="G18" i="11"/>
  <c r="G40" i="11"/>
  <c r="F20" i="11"/>
  <c r="G20" i="11"/>
  <c r="F14" i="11"/>
  <c r="G14" i="11"/>
  <c r="F27" i="11"/>
  <c r="F14" i="2"/>
  <c r="E66" i="2"/>
  <c r="G27" i="11"/>
  <c r="F3" i="11"/>
  <c r="G3" i="11"/>
  <c r="F59" i="3"/>
  <c r="E7" i="3"/>
  <c r="F13" i="3"/>
  <c r="E13" i="3"/>
  <c r="F7" i="3"/>
  <c r="F35" i="4"/>
  <c r="E3" i="4"/>
  <c r="E5" i="4"/>
  <c r="F5" i="4"/>
  <c r="F3" i="4"/>
  <c r="F66" i="2"/>
  <c r="F16" i="2"/>
  <c r="E16" i="2"/>
  <c r="N68" i="2"/>
  <c r="G68" i="2"/>
  <c r="N53" i="2"/>
  <c r="G53" i="2"/>
  <c r="N21" i="2"/>
  <c r="G21" i="2"/>
  <c r="G60" i="3"/>
  <c r="G47" i="3"/>
  <c r="G55" i="3"/>
  <c r="G52" i="3"/>
  <c r="O12" i="4"/>
  <c r="G12" i="4"/>
  <c r="O10" i="4"/>
  <c r="G10" i="4"/>
  <c r="F68" i="2" l="1"/>
  <c r="E53" i="2"/>
  <c r="F60" i="3"/>
  <c r="F53" i="2"/>
  <c r="F52" i="3"/>
  <c r="F55" i="3"/>
  <c r="F47" i="3"/>
  <c r="E60" i="3"/>
  <c r="E12" i="4"/>
  <c r="E68" i="2"/>
  <c r="E21" i="2"/>
  <c r="F21" i="2"/>
  <c r="E47" i="3"/>
  <c r="E55" i="3"/>
  <c r="E52" i="3"/>
  <c r="F12" i="4"/>
  <c r="E10" i="4"/>
  <c r="F10" i="4"/>
  <c r="N19" i="2"/>
  <c r="G19" i="2"/>
  <c r="G4" i="3"/>
  <c r="F19" i="2" l="1"/>
  <c r="E19" i="2"/>
  <c r="F4" i="3"/>
  <c r="E4" i="3"/>
  <c r="G26" i="3"/>
  <c r="G37" i="3"/>
  <c r="O42" i="4"/>
  <c r="G42" i="4"/>
  <c r="H13" i="11"/>
  <c r="R13" i="11"/>
  <c r="F42" i="4" l="1"/>
  <c r="G13" i="11"/>
  <c r="F13" i="11"/>
  <c r="F37" i="3"/>
  <c r="F26" i="3"/>
  <c r="E42" i="4"/>
  <c r="E26" i="3"/>
  <c r="E37" i="3"/>
  <c r="H8" i="11"/>
  <c r="R8" i="11"/>
  <c r="F8" i="11" l="1"/>
  <c r="G8" i="11"/>
  <c r="O108" i="4" l="1"/>
  <c r="G108" i="4"/>
  <c r="F108" i="4" l="1"/>
  <c r="E108" i="4"/>
  <c r="G25" i="3"/>
  <c r="G31" i="3"/>
  <c r="F31" i="1"/>
  <c r="H42" i="11"/>
  <c r="R42" i="11"/>
  <c r="H41" i="11"/>
  <c r="R41" i="11"/>
  <c r="H24" i="11"/>
  <c r="R24" i="11"/>
  <c r="N43" i="2"/>
  <c r="G43" i="2"/>
  <c r="N8" i="2"/>
  <c r="G8" i="2"/>
  <c r="N2" i="2"/>
  <c r="G2" i="2"/>
  <c r="G44" i="3"/>
  <c r="G2" i="3"/>
  <c r="O4" i="4"/>
  <c r="G4" i="4"/>
  <c r="O66" i="4"/>
  <c r="G66" i="4"/>
  <c r="G41" i="11" l="1"/>
  <c r="G42" i="11"/>
  <c r="F66" i="4"/>
  <c r="F2" i="2"/>
  <c r="F43" i="2"/>
  <c r="F4" i="4"/>
  <c r="F25" i="3"/>
  <c r="G24" i="11"/>
  <c r="F44" i="3"/>
  <c r="E31" i="3"/>
  <c r="F31" i="3"/>
  <c r="E43" i="2"/>
  <c r="E25" i="3"/>
  <c r="E10" i="3"/>
  <c r="G10" i="3"/>
  <c r="F10" i="3" s="1"/>
  <c r="E29" i="3"/>
  <c r="E31" i="1"/>
  <c r="F42" i="11"/>
  <c r="F41" i="11"/>
  <c r="E4" i="4"/>
  <c r="F24" i="11"/>
  <c r="F8" i="2"/>
  <c r="E8" i="2"/>
  <c r="E2" i="2"/>
  <c r="G29" i="3"/>
  <c r="F29" i="3" s="1"/>
  <c r="E44" i="3"/>
  <c r="F2" i="3"/>
  <c r="E2" i="3"/>
  <c r="E66" i="4"/>
  <c r="F16" i="1"/>
  <c r="E16" i="1" l="1"/>
  <c r="N89" i="2"/>
  <c r="N3" i="2"/>
  <c r="G3" i="2"/>
  <c r="G88" i="3"/>
  <c r="G89" i="3"/>
  <c r="G90" i="3"/>
  <c r="G58" i="3"/>
  <c r="N55" i="2"/>
  <c r="G55" i="2"/>
  <c r="N25" i="2"/>
  <c r="G25" i="2"/>
  <c r="F3" i="2" l="1"/>
  <c r="E89" i="2"/>
  <c r="G89" i="2"/>
  <c r="F89" i="2" s="1"/>
  <c r="E3" i="2"/>
  <c r="F88" i="3"/>
  <c r="E89" i="3"/>
  <c r="E90" i="3"/>
  <c r="E58" i="3"/>
  <c r="E18" i="3"/>
  <c r="F89" i="3"/>
  <c r="F90" i="3"/>
  <c r="F58" i="3"/>
  <c r="E88" i="3"/>
  <c r="G18" i="3"/>
  <c r="F18" i="3" s="1"/>
  <c r="E55" i="2"/>
  <c r="E25" i="2"/>
  <c r="F55" i="2"/>
  <c r="F25" i="2"/>
  <c r="N51" i="2" l="1"/>
  <c r="G51" i="2"/>
  <c r="N4" i="2"/>
  <c r="G4" i="2"/>
  <c r="E4" i="2" l="1"/>
  <c r="F51" i="2"/>
  <c r="E51" i="2"/>
  <c r="F4" i="2"/>
  <c r="R11" i="11" l="1"/>
  <c r="O48" i="4"/>
  <c r="G48" i="4"/>
  <c r="O11" i="4"/>
  <c r="G11" i="4"/>
  <c r="O9" i="4"/>
  <c r="G9" i="4"/>
  <c r="O33" i="4"/>
  <c r="G33" i="4"/>
  <c r="O24" i="4"/>
  <c r="G24" i="4"/>
  <c r="G9" i="3"/>
  <c r="G5" i="3"/>
  <c r="G11" i="3"/>
  <c r="F19" i="5"/>
  <c r="F10" i="5"/>
  <c r="R23" i="11"/>
  <c r="O116" i="4"/>
  <c r="G116" i="4"/>
  <c r="O115" i="4"/>
  <c r="G115" i="4"/>
  <c r="O37" i="4"/>
  <c r="G37" i="4"/>
  <c r="R17" i="11"/>
  <c r="R37" i="11"/>
  <c r="R4" i="11"/>
  <c r="O107" i="4"/>
  <c r="G107" i="4"/>
  <c r="O64" i="4"/>
  <c r="G64" i="4"/>
  <c r="O106" i="4"/>
  <c r="G106" i="4"/>
  <c r="O26" i="4"/>
  <c r="G26" i="4"/>
  <c r="F26" i="4" l="1"/>
  <c r="F115" i="4"/>
  <c r="F107" i="4"/>
  <c r="F24" i="4"/>
  <c r="F116" i="4"/>
  <c r="F64" i="4"/>
  <c r="F106" i="4"/>
  <c r="F37" i="4"/>
  <c r="F48" i="4"/>
  <c r="F11" i="4"/>
  <c r="F33" i="4"/>
  <c r="F9" i="4"/>
  <c r="E116" i="4"/>
  <c r="H23" i="11"/>
  <c r="G23" i="11" s="1"/>
  <c r="H11" i="11"/>
  <c r="G11" i="11" s="1"/>
  <c r="E9" i="3"/>
  <c r="F11" i="11"/>
  <c r="E48" i="4"/>
  <c r="E11" i="4"/>
  <c r="E9" i="4"/>
  <c r="E33" i="4"/>
  <c r="E24" i="4"/>
  <c r="E37" i="4"/>
  <c r="F9" i="3"/>
  <c r="E5" i="3"/>
  <c r="F5" i="3"/>
  <c r="E11" i="3"/>
  <c r="F11" i="3"/>
  <c r="H37" i="11"/>
  <c r="G37" i="11" s="1"/>
  <c r="H17" i="11"/>
  <c r="G17" i="11" s="1"/>
  <c r="F23" i="11"/>
  <c r="F4" i="11"/>
  <c r="F17" i="11"/>
  <c r="E115" i="4"/>
  <c r="E64" i="4"/>
  <c r="E107" i="4"/>
  <c r="H4" i="11"/>
  <c r="G4" i="11" s="1"/>
  <c r="F37" i="11"/>
  <c r="E106" i="4"/>
  <c r="E26" i="4"/>
  <c r="F23" i="5"/>
  <c r="G87" i="3"/>
  <c r="E87" i="3" l="1"/>
  <c r="F87" i="3"/>
  <c r="N5" i="2"/>
  <c r="G5" i="2"/>
  <c r="N41" i="2"/>
  <c r="G41" i="2"/>
  <c r="G86" i="3"/>
  <c r="G14" i="3"/>
  <c r="R34" i="11"/>
  <c r="O16" i="4"/>
  <c r="G16" i="4"/>
  <c r="O6" i="4"/>
  <c r="G6" i="4"/>
  <c r="O60" i="4"/>
  <c r="G60" i="4"/>
  <c r="O56" i="4"/>
  <c r="G56" i="4"/>
  <c r="O49" i="4"/>
  <c r="G49" i="4"/>
  <c r="F60" i="4" l="1"/>
  <c r="F6" i="4"/>
  <c r="F56" i="4"/>
  <c r="F49" i="4"/>
  <c r="F16" i="4"/>
  <c r="E86" i="3"/>
  <c r="F41" i="2"/>
  <c r="F5" i="2"/>
  <c r="E5" i="2"/>
  <c r="E41" i="2"/>
  <c r="F34" i="11"/>
  <c r="H34" i="11"/>
  <c r="G34" i="11" s="1"/>
  <c r="E14" i="3"/>
  <c r="F86" i="3"/>
  <c r="F14" i="3"/>
  <c r="E16" i="4"/>
  <c r="E6" i="4"/>
  <c r="E60" i="4"/>
  <c r="E49" i="4"/>
  <c r="E56" i="4"/>
  <c r="O105" i="4"/>
  <c r="G105" i="4"/>
  <c r="O104" i="4"/>
  <c r="G104" i="4"/>
  <c r="O44" i="4"/>
  <c r="G44" i="4"/>
  <c r="O103" i="4"/>
  <c r="G103" i="4"/>
  <c r="O102" i="4"/>
  <c r="G102" i="4"/>
  <c r="O101" i="4"/>
  <c r="G101" i="4"/>
  <c r="F104" i="4" l="1"/>
  <c r="F101" i="4"/>
  <c r="F102" i="4"/>
  <c r="F103" i="4"/>
  <c r="F105" i="4"/>
  <c r="F44" i="4"/>
  <c r="E105" i="4"/>
  <c r="E103" i="4"/>
  <c r="E104" i="4"/>
  <c r="E102" i="4"/>
  <c r="E44" i="4"/>
  <c r="E101" i="4"/>
  <c r="O99" i="4"/>
  <c r="G99" i="4"/>
  <c r="O27" i="4"/>
  <c r="G27" i="4"/>
  <c r="O97" i="4"/>
  <c r="G97" i="4"/>
  <c r="O98" i="4"/>
  <c r="G98" i="4"/>
  <c r="O96" i="4"/>
  <c r="G96" i="4"/>
  <c r="O75" i="4"/>
  <c r="G75" i="4"/>
  <c r="O95" i="4"/>
  <c r="G95" i="4"/>
  <c r="O94" i="4"/>
  <c r="G94" i="4"/>
  <c r="R19" i="11"/>
  <c r="R15" i="11"/>
  <c r="R28" i="11"/>
  <c r="R7" i="11"/>
  <c r="R35" i="11"/>
  <c r="R9" i="11"/>
  <c r="R43" i="11"/>
  <c r="R31" i="11"/>
  <c r="R44" i="11"/>
  <c r="R6" i="11"/>
  <c r="R45" i="11"/>
  <c r="R39" i="11"/>
  <c r="R46" i="11"/>
  <c r="R29" i="11"/>
  <c r="R36" i="11"/>
  <c r="R47" i="11"/>
  <c r="R38" i="11"/>
  <c r="R10" i="11"/>
  <c r="R32" i="11"/>
  <c r="R55" i="11"/>
  <c r="R49" i="11"/>
  <c r="R51" i="11"/>
  <c r="R16" i="11"/>
  <c r="R52" i="11"/>
  <c r="R53" i="11"/>
  <c r="R54" i="11"/>
  <c r="R56" i="11"/>
  <c r="R2" i="11"/>
  <c r="R57" i="11"/>
  <c r="R22" i="11"/>
  <c r="R48" i="11"/>
  <c r="R50" i="11"/>
  <c r="R33" i="11"/>
  <c r="R12" i="11"/>
  <c r="O79" i="4"/>
  <c r="O81" i="4"/>
  <c r="O84" i="4"/>
  <c r="O80" i="4"/>
  <c r="O78" i="4"/>
  <c r="O20" i="4"/>
  <c r="O71" i="4"/>
  <c r="O41" i="4"/>
  <c r="O29" i="4"/>
  <c r="O87" i="4"/>
  <c r="O82" i="4"/>
  <c r="O85" i="4"/>
  <c r="O55" i="4"/>
  <c r="O43" i="4"/>
  <c r="O38" i="4"/>
  <c r="O86" i="4"/>
  <c r="O88" i="4"/>
  <c r="O63" i="4"/>
  <c r="O58" i="4"/>
  <c r="O90" i="4"/>
  <c r="O13" i="4"/>
  <c r="O65" i="4"/>
  <c r="O91" i="4"/>
  <c r="O54" i="4"/>
  <c r="O92" i="4"/>
  <c r="O93" i="4"/>
  <c r="O59" i="4"/>
  <c r="O40" i="4"/>
  <c r="O109" i="4"/>
  <c r="O110" i="4"/>
  <c r="O7" i="4"/>
  <c r="O111" i="4"/>
  <c r="O31" i="4"/>
  <c r="O2" i="4"/>
  <c r="O89" i="4"/>
  <c r="O112" i="4"/>
  <c r="O113" i="4"/>
  <c r="O19" i="4"/>
  <c r="O28" i="4"/>
  <c r="O114" i="4"/>
  <c r="O77" i="4"/>
  <c r="O100" i="4"/>
  <c r="O83" i="4"/>
  <c r="F4" i="5"/>
  <c r="F95" i="4" l="1"/>
  <c r="F27" i="4"/>
  <c r="F97" i="4"/>
  <c r="F75" i="4"/>
  <c r="F96" i="4"/>
  <c r="F98" i="4"/>
  <c r="F99" i="4"/>
  <c r="F94" i="4"/>
  <c r="E99" i="4"/>
  <c r="E27" i="4"/>
  <c r="E95" i="4"/>
  <c r="E97" i="4"/>
  <c r="E98" i="4"/>
  <c r="E96" i="4"/>
  <c r="E75" i="4"/>
  <c r="E94" i="4"/>
  <c r="F2" i="1"/>
  <c r="N50" i="2"/>
  <c r="N78" i="2"/>
  <c r="N49" i="2"/>
  <c r="N63" i="2"/>
  <c r="N79" i="2"/>
  <c r="N37" i="2"/>
  <c r="N44" i="2"/>
  <c r="N18" i="2"/>
  <c r="N80" i="2"/>
  <c r="N81" i="2"/>
  <c r="N82" i="2"/>
  <c r="N64" i="2"/>
  <c r="N85" i="2"/>
  <c r="N83" i="2"/>
  <c r="N84" i="2"/>
  <c r="N26" i="2"/>
  <c r="N65" i="2"/>
  <c r="N86" i="2"/>
  <c r="N61" i="2"/>
  <c r="N87" i="2"/>
  <c r="N88" i="2"/>
  <c r="N31" i="2"/>
  <c r="N17" i="2"/>
  <c r="N13" i="2"/>
  <c r="N69" i="2"/>
  <c r="N46" i="2"/>
  <c r="N70" i="2"/>
  <c r="N24" i="2"/>
  <c r="N32" i="2"/>
  <c r="N22" i="2"/>
  <c r="N71" i="2"/>
  <c r="N73" i="2"/>
  <c r="N47" i="2"/>
  <c r="N34" i="2"/>
  <c r="N48" i="2"/>
  <c r="N57" i="2"/>
  <c r="N6" i="2"/>
  <c r="N15" i="2"/>
  <c r="N11" i="2"/>
  <c r="N76" i="2"/>
  <c r="N72" i="2"/>
  <c r="N36" i="2"/>
  <c r="N9" i="2"/>
  <c r="N74" i="2"/>
  <c r="N60" i="2"/>
  <c r="N58" i="2"/>
  <c r="N42" i="2"/>
  <c r="N75" i="2"/>
  <c r="N77" i="2"/>
  <c r="N27" i="2"/>
  <c r="N20" i="2"/>
  <c r="F5" i="1"/>
  <c r="F3" i="1"/>
  <c r="F7" i="1"/>
  <c r="F6" i="1"/>
  <c r="F20" i="1"/>
  <c r="F8" i="1"/>
  <c r="F4" i="1"/>
  <c r="F29" i="1"/>
  <c r="F23" i="1"/>
  <c r="F36" i="1"/>
  <c r="F37" i="1"/>
  <c r="F12" i="1"/>
  <c r="F25" i="1"/>
  <c r="F13" i="1"/>
  <c r="F38" i="1"/>
  <c r="F21" i="1"/>
  <c r="F39" i="1"/>
  <c r="F22" i="1"/>
  <c r="F40" i="1"/>
  <c r="F17" i="1"/>
  <c r="F28" i="1"/>
  <c r="F41" i="1"/>
  <c r="F42" i="1"/>
  <c r="F14" i="1"/>
  <c r="F19" i="1"/>
  <c r="F18" i="1"/>
  <c r="F43" i="1"/>
  <c r="F30" i="1"/>
  <c r="F44" i="1"/>
  <c r="F27" i="1"/>
  <c r="F45" i="1"/>
  <c r="F46" i="1"/>
  <c r="F47" i="1"/>
  <c r="F48" i="1"/>
  <c r="F49" i="1"/>
  <c r="F50" i="1"/>
  <c r="F9" i="1"/>
  <c r="F51" i="1"/>
  <c r="F52" i="1"/>
  <c r="F53" i="1"/>
  <c r="F54" i="1"/>
  <c r="F55" i="1"/>
  <c r="F10" i="1"/>
  <c r="F56" i="1"/>
  <c r="F57" i="1"/>
  <c r="F58" i="1"/>
  <c r="F59" i="1"/>
  <c r="F60" i="1"/>
  <c r="F61" i="1"/>
  <c r="F62" i="1"/>
  <c r="F24" i="1"/>
  <c r="F15" i="1"/>
  <c r="E2" i="1" l="1"/>
  <c r="E15" i="1"/>
  <c r="E44" i="1"/>
  <c r="E19" i="1"/>
  <c r="E28" i="1"/>
  <c r="E39" i="1"/>
  <c r="E54" i="1"/>
  <c r="E9" i="1"/>
  <c r="E47" i="1"/>
  <c r="E61" i="1"/>
  <c r="E57" i="1"/>
  <c r="E25" i="1"/>
  <c r="E23" i="1"/>
  <c r="E20" i="1"/>
  <c r="E5" i="1"/>
  <c r="E62" i="1"/>
  <c r="E55" i="1"/>
  <c r="E51" i="1"/>
  <c r="E27" i="1"/>
  <c r="E18" i="1"/>
  <c r="E41" i="1"/>
  <c r="E22" i="1"/>
  <c r="E13" i="1"/>
  <c r="E24" i="1"/>
  <c r="E59" i="1"/>
  <c r="E10" i="1"/>
  <c r="E52" i="1"/>
  <c r="E49" i="1"/>
  <c r="E45" i="1"/>
  <c r="E43" i="1"/>
  <c r="E42" i="1"/>
  <c r="E40" i="1"/>
  <c r="E38" i="1"/>
  <c r="E37" i="1"/>
  <c r="E4" i="1"/>
  <c r="E7" i="1"/>
  <c r="E58" i="1"/>
  <c r="E48" i="1"/>
  <c r="E36" i="1"/>
  <c r="E8" i="1"/>
  <c r="E3" i="1"/>
  <c r="E60" i="1"/>
  <c r="E56" i="1"/>
  <c r="E53" i="1"/>
  <c r="E50" i="1"/>
  <c r="E46" i="1"/>
  <c r="E30" i="1"/>
  <c r="E14" i="1"/>
  <c r="E17" i="1"/>
  <c r="E21" i="1"/>
  <c r="E12" i="1"/>
  <c r="E29" i="1"/>
  <c r="E6" i="1"/>
  <c r="G40" i="4" l="1"/>
  <c r="F40" i="4" s="1"/>
  <c r="E40" i="4"/>
  <c r="E31" i="2" l="1"/>
  <c r="G31" i="2"/>
  <c r="F31" i="2" s="1"/>
  <c r="E17" i="2"/>
  <c r="G17" i="2"/>
  <c r="F17" i="2" s="1"/>
  <c r="E100" i="4"/>
  <c r="G100" i="4"/>
  <c r="F100" i="4" s="1"/>
  <c r="F21" i="5" l="1"/>
  <c r="F42" i="5"/>
  <c r="F5" i="5"/>
  <c r="F2" i="5"/>
  <c r="F40" i="5"/>
  <c r="G51" i="3" l="1"/>
  <c r="F51" i="3" s="1"/>
  <c r="G85" i="3"/>
  <c r="G83" i="3"/>
  <c r="G81" i="3"/>
  <c r="G76" i="3"/>
  <c r="E83" i="3" l="1"/>
  <c r="E85" i="3"/>
  <c r="E51" i="3"/>
  <c r="F83" i="3"/>
  <c r="F81" i="3"/>
  <c r="F76" i="3"/>
  <c r="F85" i="3"/>
  <c r="E76" i="3"/>
  <c r="E81" i="3"/>
  <c r="G41" i="4"/>
  <c r="F41" i="4" s="1"/>
  <c r="G80" i="4"/>
  <c r="F80" i="4" s="1"/>
  <c r="G91" i="4"/>
  <c r="F91" i="4" s="1"/>
  <c r="G85" i="4"/>
  <c r="F85" i="4" s="1"/>
  <c r="G19" i="4"/>
  <c r="F19" i="4" s="1"/>
  <c r="E85" i="4" l="1"/>
  <c r="E91" i="4"/>
  <c r="E19" i="4"/>
  <c r="E41" i="4"/>
  <c r="E80" i="4"/>
  <c r="G84" i="2" l="1"/>
  <c r="F84" i="2" s="1"/>
  <c r="G72" i="2"/>
  <c r="F72" i="2" s="1"/>
  <c r="G78" i="2"/>
  <c r="F78" i="2" s="1"/>
  <c r="G76" i="2"/>
  <c r="F76" i="2" s="1"/>
  <c r="G20" i="2"/>
  <c r="F20" i="2" s="1"/>
  <c r="E20" i="2"/>
  <c r="E72" i="2"/>
  <c r="E84" i="2"/>
  <c r="E78" i="2"/>
  <c r="E76" i="2"/>
  <c r="G29" i="4" l="1"/>
  <c r="F29" i="4" s="1"/>
  <c r="G113" i="4"/>
  <c r="F113" i="4" s="1"/>
  <c r="G63" i="4"/>
  <c r="F63" i="4" s="1"/>
  <c r="E113" i="4" l="1"/>
  <c r="E29" i="4"/>
  <c r="E63" i="4"/>
  <c r="G57" i="3"/>
  <c r="G20" i="3"/>
  <c r="E20" i="3"/>
  <c r="G64" i="3"/>
  <c r="G40" i="3"/>
  <c r="G38" i="3"/>
  <c r="F57" i="3" l="1"/>
  <c r="E57" i="3"/>
  <c r="E40" i="3"/>
  <c r="F38" i="3"/>
  <c r="E38" i="3"/>
  <c r="F20" i="3"/>
  <c r="F64" i="3"/>
  <c r="E64" i="3"/>
  <c r="F40" i="3"/>
  <c r="F35" i="5"/>
  <c r="F39" i="5"/>
  <c r="F29" i="5"/>
  <c r="F41" i="5"/>
  <c r="F11" i="5"/>
  <c r="G26" i="2" l="1"/>
  <c r="F26" i="2" s="1"/>
  <c r="G82" i="2"/>
  <c r="F82" i="2" s="1"/>
  <c r="G37" i="2"/>
  <c r="F37" i="2" s="1"/>
  <c r="G9" i="2"/>
  <c r="F9" i="2" s="1"/>
  <c r="G46" i="2"/>
  <c r="F46" i="2" s="1"/>
  <c r="E9" i="2"/>
  <c r="E82" i="2"/>
  <c r="E46" i="2"/>
  <c r="E37" i="2"/>
  <c r="E26" i="2"/>
  <c r="G31" i="4"/>
  <c r="F31" i="4" s="1"/>
  <c r="G71" i="4"/>
  <c r="F71" i="4" s="1"/>
  <c r="G92" i="4"/>
  <c r="F92" i="4" s="1"/>
  <c r="G93" i="4"/>
  <c r="F93" i="4" s="1"/>
  <c r="E31" i="4" l="1"/>
  <c r="E93" i="4"/>
  <c r="E92" i="4"/>
  <c r="E71" i="4"/>
  <c r="F13" i="5"/>
  <c r="F25" i="5"/>
  <c r="F17" i="5"/>
  <c r="H43" i="11"/>
  <c r="G43" i="11" s="1"/>
  <c r="G49" i="2" l="1"/>
  <c r="F49" i="2" s="1"/>
  <c r="G42" i="2"/>
  <c r="G79" i="2"/>
  <c r="F79" i="2" s="1"/>
  <c r="E49" i="2"/>
  <c r="E79" i="2"/>
  <c r="F43" i="11"/>
  <c r="E42" i="2"/>
  <c r="F42" i="2" l="1"/>
  <c r="H12" i="11"/>
  <c r="G12" i="11" s="1"/>
  <c r="H33" i="11"/>
  <c r="G33" i="11" s="1"/>
  <c r="H46" i="11"/>
  <c r="G46" i="11" s="1"/>
  <c r="H2" i="11"/>
  <c r="G2" i="11" s="1"/>
  <c r="H55" i="11"/>
  <c r="G55" i="11" s="1"/>
  <c r="H50" i="11"/>
  <c r="G50" i="11" s="1"/>
  <c r="H57" i="11"/>
  <c r="G57" i="11" s="1"/>
  <c r="H48" i="11"/>
  <c r="G48" i="11" s="1"/>
  <c r="H54" i="11"/>
  <c r="G54" i="11" s="1"/>
  <c r="H44" i="11"/>
  <c r="G44" i="11" s="1"/>
  <c r="H47" i="11"/>
  <c r="G47" i="11" s="1"/>
  <c r="H29" i="11"/>
  <c r="G29" i="11" s="1"/>
  <c r="G6" i="3"/>
  <c r="G24" i="3"/>
  <c r="G48" i="3"/>
  <c r="G68" i="3"/>
  <c r="G21" i="3"/>
  <c r="G75" i="3"/>
  <c r="G84" i="3"/>
  <c r="G82" i="3"/>
  <c r="G61" i="3"/>
  <c r="G65" i="3"/>
  <c r="G79" i="3"/>
  <c r="G63" i="3"/>
  <c r="G16" i="3"/>
  <c r="G3" i="3"/>
  <c r="G38" i="4"/>
  <c r="F38" i="4" s="1"/>
  <c r="G58" i="4"/>
  <c r="F58" i="4" s="1"/>
  <c r="G54" i="4"/>
  <c r="F54" i="4" s="1"/>
  <c r="G90" i="4"/>
  <c r="F90" i="4" s="1"/>
  <c r="G86" i="4"/>
  <c r="F86" i="4" s="1"/>
  <c r="G84" i="4"/>
  <c r="F84" i="4" s="1"/>
  <c r="G13" i="4"/>
  <c r="F13" i="4" s="1"/>
  <c r="G28" i="4"/>
  <c r="F28" i="4" s="1"/>
  <c r="G82" i="4"/>
  <c r="F82" i="4" s="1"/>
  <c r="G83" i="2" l="1"/>
  <c r="F83" i="2" s="1"/>
  <c r="G36" i="2"/>
  <c r="F36" i="2" s="1"/>
  <c r="G80" i="2"/>
  <c r="F80" i="2" s="1"/>
  <c r="G6" i="2"/>
  <c r="F6" i="2" s="1"/>
  <c r="G15" i="2"/>
  <c r="F15" i="2" s="1"/>
  <c r="G61" i="2"/>
  <c r="F61" i="2" s="1"/>
  <c r="G75" i="2"/>
  <c r="F75" i="2" s="1"/>
  <c r="G69" i="2"/>
  <c r="F69" i="2" s="1"/>
  <c r="G73" i="2"/>
  <c r="F73" i="2" s="1"/>
  <c r="G11" i="2"/>
  <c r="F11" i="2" s="1"/>
  <c r="G24" i="2"/>
  <c r="F24" i="2" s="1"/>
  <c r="G22" i="2"/>
  <c r="G63" i="2"/>
  <c r="F63" i="2" s="1"/>
  <c r="E71" i="2"/>
  <c r="G71" i="2"/>
  <c r="F71" i="2" s="1"/>
  <c r="E15" i="2"/>
  <c r="E48" i="3"/>
  <c r="E11" i="2"/>
  <c r="F12" i="11"/>
  <c r="F48" i="3"/>
  <c r="E6" i="3"/>
  <c r="E24" i="3"/>
  <c r="E24" i="2"/>
  <c r="E36" i="2"/>
  <c r="E63" i="2"/>
  <c r="E75" i="2"/>
  <c r="F24" i="3"/>
  <c r="F6" i="3"/>
  <c r="F65" i="3"/>
  <c r="F2" i="11"/>
  <c r="F46" i="11"/>
  <c r="F33" i="11"/>
  <c r="F55" i="11"/>
  <c r="F7" i="11"/>
  <c r="H7" i="11"/>
  <c r="G7" i="11" s="1"/>
  <c r="F48" i="11"/>
  <c r="F57" i="11"/>
  <c r="F50" i="11"/>
  <c r="F9" i="11"/>
  <c r="F54" i="11"/>
  <c r="H9" i="11"/>
  <c r="G9" i="11" s="1"/>
  <c r="F44" i="11"/>
  <c r="F47" i="11"/>
  <c r="F29" i="11"/>
  <c r="E61" i="2"/>
  <c r="E6" i="2"/>
  <c r="E83" i="2"/>
  <c r="E73" i="2"/>
  <c r="E22" i="2"/>
  <c r="E80" i="2"/>
  <c r="E69" i="2"/>
  <c r="E21" i="3"/>
  <c r="F68" i="3"/>
  <c r="E79" i="3"/>
  <c r="E63" i="3"/>
  <c r="E68" i="3"/>
  <c r="F21" i="3"/>
  <c r="E75" i="3"/>
  <c r="F75" i="3"/>
  <c r="E84" i="3"/>
  <c r="F84" i="3"/>
  <c r="E82" i="3"/>
  <c r="E3" i="3"/>
  <c r="F16" i="3"/>
  <c r="E61" i="3"/>
  <c r="F79" i="3"/>
  <c r="F82" i="3"/>
  <c r="E65" i="3"/>
  <c r="F61" i="3"/>
  <c r="F63" i="3"/>
  <c r="E16" i="3"/>
  <c r="F3" i="3"/>
  <c r="E84" i="4"/>
  <c r="E54" i="4"/>
  <c r="E90" i="4"/>
  <c r="E28" i="4"/>
  <c r="E38" i="4"/>
  <c r="E58" i="4"/>
  <c r="E82" i="4"/>
  <c r="E13" i="4"/>
  <c r="E86" i="4"/>
  <c r="F22" i="2" l="1"/>
  <c r="G32" i="3"/>
  <c r="F32" i="3" s="1"/>
  <c r="G72" i="3"/>
  <c r="F72" i="3" s="1"/>
  <c r="G66" i="3"/>
  <c r="F66" i="3" s="1"/>
  <c r="G67" i="3"/>
  <c r="F67" i="3" s="1"/>
  <c r="G23" i="3"/>
  <c r="F23" i="3" s="1"/>
  <c r="G22" i="3"/>
  <c r="F22" i="3" s="1"/>
  <c r="G69" i="3"/>
  <c r="F69" i="3" s="1"/>
  <c r="G39" i="3"/>
  <c r="F39" i="3" s="1"/>
  <c r="G73" i="3"/>
  <c r="F73" i="3" s="1"/>
  <c r="G30" i="3"/>
  <c r="F30" i="3" s="1"/>
  <c r="G50" i="3"/>
  <c r="F50" i="3" s="1"/>
  <c r="G70" i="3"/>
  <c r="F70" i="3" s="1"/>
  <c r="G42" i="3"/>
  <c r="F42" i="3" s="1"/>
  <c r="G71" i="3"/>
  <c r="F71" i="3" s="1"/>
  <c r="G49" i="3"/>
  <c r="F49" i="3" s="1"/>
  <c r="G19" i="3"/>
  <c r="F19" i="3" s="1"/>
  <c r="G28" i="3"/>
  <c r="F28" i="3" s="1"/>
  <c r="G74" i="3"/>
  <c r="F74" i="3" s="1"/>
  <c r="G78" i="3"/>
  <c r="F78" i="3" s="1"/>
  <c r="G15" i="3"/>
  <c r="F15" i="3" s="1"/>
  <c r="G43" i="3"/>
  <c r="F43" i="3" s="1"/>
  <c r="G35" i="3"/>
  <c r="F35" i="3" s="1"/>
  <c r="G80" i="3"/>
  <c r="F80" i="3" s="1"/>
  <c r="G77" i="3"/>
  <c r="F77" i="3" s="1"/>
  <c r="G70" i="2" l="1"/>
  <c r="F70" i="2" s="1"/>
  <c r="G83" i="4" l="1"/>
  <c r="F83" i="4" s="1"/>
  <c r="H51" i="11"/>
  <c r="G51" i="11" s="1"/>
  <c r="H15" i="11"/>
  <c r="G15" i="11" s="1"/>
  <c r="H52" i="11"/>
  <c r="G52" i="11" s="1"/>
  <c r="H56" i="11"/>
  <c r="G56" i="11" s="1"/>
  <c r="H10" i="11"/>
  <c r="G10" i="11" s="1"/>
  <c r="H36" i="11"/>
  <c r="G36" i="11" s="1"/>
  <c r="H35" i="11"/>
  <c r="G35" i="11" s="1"/>
  <c r="H16" i="11"/>
  <c r="G16" i="11" s="1"/>
  <c r="H22" i="11"/>
  <c r="G22" i="11" s="1"/>
  <c r="H28" i="11"/>
  <c r="G28" i="11" s="1"/>
  <c r="H19" i="11"/>
  <c r="G19" i="11" s="1"/>
  <c r="H6" i="11"/>
  <c r="G6" i="11" s="1"/>
  <c r="H45" i="11"/>
  <c r="G45" i="11" s="1"/>
  <c r="H49" i="11"/>
  <c r="G49" i="11" s="1"/>
  <c r="H39" i="11"/>
  <c r="G39" i="11" s="1"/>
  <c r="H38" i="11"/>
  <c r="G38" i="11" s="1"/>
  <c r="H53" i="11"/>
  <c r="G53" i="11" s="1"/>
  <c r="H31" i="11"/>
  <c r="G31" i="11" s="1"/>
  <c r="F31" i="5"/>
  <c r="F34" i="5"/>
  <c r="F38" i="5"/>
  <c r="F36" i="5"/>
  <c r="F22" i="5"/>
  <c r="F7" i="5"/>
  <c r="F12" i="5"/>
  <c r="F3" i="5"/>
  <c r="F16" i="5"/>
  <c r="F24" i="5"/>
  <c r="F18" i="5"/>
  <c r="F37" i="5"/>
  <c r="F6" i="5"/>
  <c r="F33" i="5"/>
  <c r="F14" i="5"/>
  <c r="F43" i="5"/>
  <c r="F30" i="5"/>
  <c r="F32" i="5"/>
  <c r="H32" i="11" l="1"/>
  <c r="G32" i="11" s="1"/>
  <c r="E83" i="4"/>
  <c r="F56" i="11"/>
  <c r="F28" i="11"/>
  <c r="F6" i="11"/>
  <c r="F38" i="11"/>
  <c r="F22" i="11"/>
  <c r="F31" i="11"/>
  <c r="F10" i="11"/>
  <c r="F35" i="11"/>
  <c r="F19" i="11"/>
  <c r="F52" i="11"/>
  <c r="F49" i="11"/>
  <c r="F51" i="11"/>
  <c r="F39" i="11"/>
  <c r="F53" i="11"/>
  <c r="F32" i="11"/>
  <c r="F45" i="11"/>
  <c r="F15" i="11"/>
  <c r="F36" i="11"/>
  <c r="F16" i="11"/>
  <c r="G87" i="4"/>
  <c r="F87" i="4" s="1"/>
  <c r="G88" i="4"/>
  <c r="F88" i="4" s="1"/>
  <c r="G65" i="4"/>
  <c r="F65" i="4" s="1"/>
  <c r="G81" i="4"/>
  <c r="F81" i="4" s="1"/>
  <c r="G109" i="4"/>
  <c r="F109" i="4" s="1"/>
  <c r="E77" i="3"/>
  <c r="E67" i="3"/>
  <c r="E22" i="3"/>
  <c r="E72" i="3"/>
  <c r="E69" i="3"/>
  <c r="E50" i="3"/>
  <c r="E23" i="3"/>
  <c r="E70" i="3"/>
  <c r="E49" i="3"/>
  <c r="E19" i="3"/>
  <c r="E28" i="3"/>
  <c r="E74" i="3"/>
  <c r="E78" i="3"/>
  <c r="E43" i="3"/>
  <c r="E56" i="3"/>
  <c r="E71" i="3"/>
  <c r="E35" i="3"/>
  <c r="E80" i="3"/>
  <c r="E42" i="3"/>
  <c r="E32" i="3"/>
  <c r="E15" i="3"/>
  <c r="E30" i="3"/>
  <c r="E73" i="3"/>
  <c r="E39" i="3"/>
  <c r="E66" i="3"/>
  <c r="G110" i="4"/>
  <c r="F110" i="4" s="1"/>
  <c r="G2" i="4"/>
  <c r="F2" i="4" s="1"/>
  <c r="G55" i="4"/>
  <c r="F55" i="4" s="1"/>
  <c r="G79" i="4"/>
  <c r="F79" i="4" s="1"/>
  <c r="G78" i="4"/>
  <c r="F78" i="4" s="1"/>
  <c r="G77" i="4"/>
  <c r="F77" i="4" s="1"/>
  <c r="G43" i="4"/>
  <c r="F43" i="4" s="1"/>
  <c r="G20" i="4"/>
  <c r="F20" i="4" s="1"/>
  <c r="G111" i="4"/>
  <c r="F111" i="4" s="1"/>
  <c r="G56" i="3"/>
  <c r="F56" i="3" s="1"/>
  <c r="G114" i="4"/>
  <c r="F114" i="4" s="1"/>
  <c r="G89" i="4"/>
  <c r="F89" i="4" s="1"/>
  <c r="G7" i="4"/>
  <c r="F7" i="4" s="1"/>
  <c r="G112" i="4"/>
  <c r="F112" i="4" s="1"/>
  <c r="G59" i="4"/>
  <c r="F59" i="4" s="1"/>
  <c r="G74" i="2" l="1"/>
  <c r="G81" i="2"/>
  <c r="G44" i="2"/>
  <c r="G27" i="2"/>
  <c r="G58" i="2"/>
  <c r="G18" i="2"/>
  <c r="G47" i="2"/>
  <c r="G60" i="2"/>
  <c r="G85" i="2"/>
  <c r="G64" i="2"/>
  <c r="G32" i="2"/>
  <c r="G88" i="2"/>
  <c r="G13" i="2"/>
  <c r="G50" i="2"/>
  <c r="G86" i="2"/>
  <c r="G77" i="2"/>
  <c r="G65" i="2"/>
  <c r="F65" i="2" s="1"/>
  <c r="G48" i="2"/>
  <c r="G57" i="2"/>
  <c r="F57" i="2" s="1"/>
  <c r="G34" i="2"/>
  <c r="G87" i="2"/>
  <c r="F87" i="2" s="1"/>
  <c r="E79" i="4"/>
  <c r="E20" i="4"/>
  <c r="E58" i="2"/>
  <c r="E78" i="4"/>
  <c r="E111" i="4"/>
  <c r="E59" i="4"/>
  <c r="E2" i="4"/>
  <c r="E89" i="4"/>
  <c r="E114" i="4"/>
  <c r="E55" i="4"/>
  <c r="E43" i="4"/>
  <c r="E112" i="4"/>
  <c r="E65" i="4"/>
  <c r="E81" i="4"/>
  <c r="E77" i="4"/>
  <c r="E88" i="4"/>
  <c r="E110" i="4"/>
  <c r="E109" i="4"/>
  <c r="E7" i="4"/>
  <c r="E50" i="2"/>
  <c r="E65" i="2"/>
  <c r="E34" i="2"/>
  <c r="E64" i="2"/>
  <c r="E44" i="2"/>
  <c r="E87" i="2"/>
  <c r="E18" i="2"/>
  <c r="E60" i="2"/>
  <c r="E74" i="2"/>
  <c r="E85" i="2"/>
  <c r="E81" i="2"/>
  <c r="E32" i="2"/>
  <c r="E57" i="2"/>
  <c r="E88" i="2"/>
  <c r="E86" i="2"/>
  <c r="E48" i="2"/>
  <c r="E70" i="2"/>
  <c r="E47" i="2"/>
  <c r="E27" i="2"/>
  <c r="E87" i="4"/>
  <c r="E13" i="2"/>
  <c r="E77" i="2"/>
  <c r="F86" i="2" l="1"/>
  <c r="F13" i="2"/>
  <c r="F32" i="2"/>
  <c r="F85" i="2"/>
  <c r="F47" i="2"/>
  <c r="F58" i="2"/>
  <c r="F44" i="2"/>
  <c r="F74" i="2"/>
  <c r="F34" i="2"/>
  <c r="F48" i="2"/>
  <c r="F77" i="2"/>
  <c r="F50" i="2"/>
  <c r="F88" i="2"/>
  <c r="F64" i="2"/>
  <c r="F60" i="2"/>
  <c r="F18" i="2"/>
  <c r="F27" i="2"/>
  <c r="F81" i="2"/>
</calcChain>
</file>

<file path=xl/sharedStrings.xml><?xml version="1.0" encoding="utf-8"?>
<sst xmlns="http://schemas.openxmlformats.org/spreadsheetml/2006/main" count="2479" uniqueCount="807">
  <si>
    <t>Last Name</t>
  </si>
  <si>
    <t>First Name</t>
  </si>
  <si>
    <t>Club/Team</t>
  </si>
  <si>
    <t>Rank</t>
  </si>
  <si>
    <t>Total Upgrade Points</t>
  </si>
  <si>
    <t>RMCC - Omnium (A)</t>
  </si>
  <si>
    <t>Tour de Bowness - Hill Climb (B)</t>
  </si>
  <si>
    <t>Tour de Bowness - Criterium (B)</t>
  </si>
  <si>
    <t>Tour de Bowness - Omnium (A)</t>
  </si>
  <si>
    <t>ITT Provincial Championships (A)</t>
  </si>
  <si>
    <t>2F</t>
  </si>
  <si>
    <t>MANCA</t>
  </si>
  <si>
    <t>Terra</t>
  </si>
  <si>
    <t>Velocity CC</t>
  </si>
  <si>
    <t>Anna</t>
  </si>
  <si>
    <t>Trek Red Truck p/b Mosaic Homes</t>
  </si>
  <si>
    <t>Calgary Crankmasters</t>
  </si>
  <si>
    <t>Rundle Mountain Cycling Club</t>
  </si>
  <si>
    <t>Sara</t>
  </si>
  <si>
    <t>Bicisport</t>
  </si>
  <si>
    <t>2M</t>
  </si>
  <si>
    <t>MUIR</t>
  </si>
  <si>
    <t>Warren</t>
  </si>
  <si>
    <t>The Lead Out Project</t>
  </si>
  <si>
    <t xml:space="preserve">DAVIDSON </t>
  </si>
  <si>
    <t>Andrew</t>
  </si>
  <si>
    <t xml:space="preserve">BENNETT </t>
  </si>
  <si>
    <t>Matthew</t>
  </si>
  <si>
    <t>Marc</t>
  </si>
  <si>
    <t xml:space="preserve">CRANE </t>
  </si>
  <si>
    <t>Robert</t>
  </si>
  <si>
    <t xml:space="preserve">Synergy Racing </t>
  </si>
  <si>
    <t>WOOD</t>
  </si>
  <si>
    <t>Dan</t>
  </si>
  <si>
    <t>Independent</t>
  </si>
  <si>
    <t xml:space="preserve">BEALL </t>
  </si>
  <si>
    <t>Isaac</t>
  </si>
  <si>
    <t>Top Gear</t>
  </si>
  <si>
    <t>United Cycle</t>
  </si>
  <si>
    <t>Michael</t>
  </si>
  <si>
    <t>DEBELLEFEUILLE</t>
  </si>
  <si>
    <t>Craig</t>
  </si>
  <si>
    <t>Cyclemeisters/Bow Cycle</t>
  </si>
  <si>
    <t>Stephen</t>
  </si>
  <si>
    <t>Pedalhead Road Works</t>
  </si>
  <si>
    <t>H&amp;R Block Pro Cycling</t>
  </si>
  <si>
    <t xml:space="preserve">KLARENBACH </t>
  </si>
  <si>
    <t>Scott</t>
  </si>
  <si>
    <t>Edmonton Road &amp; Track Club</t>
  </si>
  <si>
    <t xml:space="preserve">OWEN </t>
  </si>
  <si>
    <t>Dougal</t>
  </si>
  <si>
    <t>Lukas</t>
  </si>
  <si>
    <t>Juventus</t>
  </si>
  <si>
    <t>Peloton Racing p/b Northern Backup</t>
  </si>
  <si>
    <t xml:space="preserve">PROCHE </t>
  </si>
  <si>
    <t>Jason</t>
  </si>
  <si>
    <t>Grande Prairie Wheelers</t>
  </si>
  <si>
    <t>Speed Theory Cycling</t>
  </si>
  <si>
    <t>Darren</t>
  </si>
  <si>
    <t>BUNNIN</t>
  </si>
  <si>
    <t>Shawn</t>
  </si>
  <si>
    <t>Deadgoat Racing</t>
  </si>
  <si>
    <t>LOEWEN</t>
  </si>
  <si>
    <t>Erik</t>
  </si>
  <si>
    <t xml:space="preserve">GOMES* </t>
  </si>
  <si>
    <t>Christian</t>
  </si>
  <si>
    <t>Ascent Cycle</t>
  </si>
  <si>
    <t>CLAFFEY</t>
  </si>
  <si>
    <t>Jakob</t>
  </si>
  <si>
    <t>Soul Sportif</t>
  </si>
  <si>
    <t>VERVEDA*</t>
  </si>
  <si>
    <t>Jeff</t>
  </si>
  <si>
    <t>Lee</t>
  </si>
  <si>
    <t>Sean</t>
  </si>
  <si>
    <t>BURTNIK</t>
  </si>
  <si>
    <t>Mason</t>
  </si>
  <si>
    <t>SMARTSAVVY+ pb IRIS</t>
  </si>
  <si>
    <t>Nathan</t>
  </si>
  <si>
    <t>Hardcore Cycling Club</t>
  </si>
  <si>
    <t>Troy</t>
  </si>
  <si>
    <t>David</t>
  </si>
  <si>
    <t>Joshua</t>
  </si>
  <si>
    <t xml:space="preserve">MULLER </t>
  </si>
  <si>
    <t>Kaleb</t>
  </si>
  <si>
    <t>YOUNG</t>
  </si>
  <si>
    <t>3F</t>
  </si>
  <si>
    <t>LEMISKI</t>
  </si>
  <si>
    <t>Meghan</t>
  </si>
  <si>
    <t>PAAUWE</t>
  </si>
  <si>
    <t>Melissa</t>
  </si>
  <si>
    <t>TELFORD</t>
  </si>
  <si>
    <t>Shauna</t>
  </si>
  <si>
    <t>Team ATAC</t>
  </si>
  <si>
    <t>BOYLE</t>
  </si>
  <si>
    <t>Kailee</t>
  </si>
  <si>
    <t>MICHALSKI</t>
  </si>
  <si>
    <t>Marie</t>
  </si>
  <si>
    <t>RUTTAN</t>
  </si>
  <si>
    <t>Erin</t>
  </si>
  <si>
    <t>Samantha</t>
  </si>
  <si>
    <t>WEBSTER</t>
  </si>
  <si>
    <t>Brittany</t>
  </si>
  <si>
    <t>HAGEDORN</t>
  </si>
  <si>
    <t xml:space="preserve">Kara </t>
  </si>
  <si>
    <t>Gail</t>
  </si>
  <si>
    <t>FERGUSSON</t>
  </si>
  <si>
    <t>Kendra</t>
  </si>
  <si>
    <t>TCR Sports Lab</t>
  </si>
  <si>
    <t>SPAN Racing</t>
  </si>
  <si>
    <t>Kokanee Redbike</t>
  </si>
  <si>
    <t>WOZNY</t>
  </si>
  <si>
    <t>3M</t>
  </si>
  <si>
    <t>LANGILLE</t>
  </si>
  <si>
    <t>Brandon</t>
  </si>
  <si>
    <t>Dylan</t>
  </si>
  <si>
    <t>Ethan</t>
  </si>
  <si>
    <t>PUGH</t>
  </si>
  <si>
    <t>Adam</t>
  </si>
  <si>
    <t>ARNOLD</t>
  </si>
  <si>
    <t>Headwinds CC</t>
  </si>
  <si>
    <t>MARTENS</t>
  </si>
  <si>
    <t>Blizzard Bike Club</t>
  </si>
  <si>
    <t>KING</t>
  </si>
  <si>
    <t>SUTHERLAND</t>
  </si>
  <si>
    <t>Alan</t>
  </si>
  <si>
    <t>Central Alberta Bicycle Club</t>
  </si>
  <si>
    <t>Brad</t>
  </si>
  <si>
    <t xml:space="preserve">HIGUCHI </t>
  </si>
  <si>
    <t>Masa</t>
  </si>
  <si>
    <t>THUMLERT</t>
  </si>
  <si>
    <t>Brent</t>
  </si>
  <si>
    <t>Mud Sweat and Gears</t>
  </si>
  <si>
    <t>Daniel</t>
  </si>
  <si>
    <t xml:space="preserve">DAVIS </t>
  </si>
  <si>
    <t>BRANDRICK</t>
  </si>
  <si>
    <t>Rob</t>
  </si>
  <si>
    <t>Cranky's Bike Shop</t>
  </si>
  <si>
    <t>FRASER</t>
  </si>
  <si>
    <t>DeJong Design p/b Road</t>
  </si>
  <si>
    <t>DELFS</t>
  </si>
  <si>
    <t>Momentum Cycling</t>
  </si>
  <si>
    <t>COUNTRYMAN</t>
  </si>
  <si>
    <t>Brian</t>
  </si>
  <si>
    <t>Mitchell</t>
  </si>
  <si>
    <t>Timothy</t>
  </si>
  <si>
    <t>SAVIN</t>
  </si>
  <si>
    <t>University of British Columbia</t>
  </si>
  <si>
    <t>Phil</t>
  </si>
  <si>
    <t>Cory</t>
  </si>
  <si>
    <t>Cody</t>
  </si>
  <si>
    <t>Calgary Bicycle Track League</t>
  </si>
  <si>
    <t>KENNY</t>
  </si>
  <si>
    <t>Greg</t>
  </si>
  <si>
    <t>PARKER</t>
  </si>
  <si>
    <t>4F</t>
  </si>
  <si>
    <t>Sarah</t>
  </si>
  <si>
    <t>BOWLES</t>
  </si>
  <si>
    <t>Diane</t>
  </si>
  <si>
    <t>Café Roubaix</t>
  </si>
  <si>
    <t>CASTRO</t>
  </si>
  <si>
    <t>Kelsey</t>
  </si>
  <si>
    <t>MEC Calgary</t>
  </si>
  <si>
    <t>WILSON-GIBBONS</t>
  </si>
  <si>
    <t>Jenny</t>
  </si>
  <si>
    <t>STROHSCHEIN</t>
  </si>
  <si>
    <t>Elka</t>
  </si>
  <si>
    <t>SOMERSET</t>
  </si>
  <si>
    <t>Lindsay</t>
  </si>
  <si>
    <t>LILLY</t>
  </si>
  <si>
    <t>GORDON</t>
  </si>
  <si>
    <t>4M</t>
  </si>
  <si>
    <t>Jackson</t>
  </si>
  <si>
    <t xml:space="preserve">SAMETZ </t>
  </si>
  <si>
    <t>MATHEUSIK</t>
  </si>
  <si>
    <t>BOILEAU</t>
  </si>
  <si>
    <t>LOF*</t>
  </si>
  <si>
    <t>Lars</t>
  </si>
  <si>
    <t>54 Blue</t>
  </si>
  <si>
    <t>THOMAS</t>
  </si>
  <si>
    <t>Redbike</t>
  </si>
  <si>
    <t>VILLENEUVE</t>
  </si>
  <si>
    <t xml:space="preserve">STANKOVSKI </t>
  </si>
  <si>
    <t>Ilija</t>
  </si>
  <si>
    <t>Puncheur Cycling</t>
  </si>
  <si>
    <t>Bow Cyclist Club</t>
  </si>
  <si>
    <t>SMITH</t>
  </si>
  <si>
    <t xml:space="preserve">WIWAD </t>
  </si>
  <si>
    <t>Gastown Cycling Association</t>
  </si>
  <si>
    <t>Athletes in Action</t>
  </si>
  <si>
    <t>Bob</t>
  </si>
  <si>
    <t>MANNING</t>
  </si>
  <si>
    <t>Steve</t>
  </si>
  <si>
    <t>BEAUCHAMP</t>
  </si>
  <si>
    <t>5F</t>
  </si>
  <si>
    <t>Abbey</t>
  </si>
  <si>
    <t>BERGMANN</t>
  </si>
  <si>
    <t>Emily</t>
  </si>
  <si>
    <t>HEWSON</t>
  </si>
  <si>
    <t>Liann</t>
  </si>
  <si>
    <t>Edmonton Triathlon Academy</t>
  </si>
  <si>
    <t>Jessica</t>
  </si>
  <si>
    <t>Mastermind Racing</t>
  </si>
  <si>
    <t>Terrascape Racing</t>
  </si>
  <si>
    <t>BUCKLEY</t>
  </si>
  <si>
    <t>LACOURSIERE</t>
  </si>
  <si>
    <t>ST-HILAIRE</t>
  </si>
  <si>
    <t>Nancy</t>
  </si>
  <si>
    <t>SCOTT</t>
  </si>
  <si>
    <t>Amanda</t>
  </si>
  <si>
    <t>DirtGirls</t>
  </si>
  <si>
    <t>5M</t>
  </si>
  <si>
    <t>BUTLER</t>
  </si>
  <si>
    <t>Onyerleft</t>
  </si>
  <si>
    <t>Ride 52</t>
  </si>
  <si>
    <t>KINNIBURGH</t>
  </si>
  <si>
    <t>DMITRUK</t>
  </si>
  <si>
    <t>Lorne</t>
  </si>
  <si>
    <t>Mathieu</t>
  </si>
  <si>
    <t>Dean</t>
  </si>
  <si>
    <t>Fiera</t>
  </si>
  <si>
    <t>BHARDWAJ</t>
  </si>
  <si>
    <t>Suchaet</t>
  </si>
  <si>
    <t>Cycle Logic</t>
  </si>
  <si>
    <t>Nuovo Nord</t>
  </si>
  <si>
    <t>MALACKO</t>
  </si>
  <si>
    <t>Jasper Source for Sports</t>
  </si>
  <si>
    <t>Ridley's Cycle</t>
  </si>
  <si>
    <t>Pedalhead-River Valley Health</t>
  </si>
  <si>
    <t>WATKINS</t>
  </si>
  <si>
    <t>Carl</t>
  </si>
  <si>
    <t>Y</t>
  </si>
  <si>
    <t>MEURER</t>
  </si>
  <si>
    <t>HEINEMANN</t>
  </si>
  <si>
    <t>Christopher</t>
  </si>
  <si>
    <t>Hayden</t>
  </si>
  <si>
    <t>Team Names</t>
  </si>
  <si>
    <t>IGregari</t>
  </si>
  <si>
    <t>MACARTHUR</t>
  </si>
  <si>
    <t>PROCHE</t>
  </si>
  <si>
    <t>Jenn</t>
  </si>
  <si>
    <t>Amber</t>
  </si>
  <si>
    <t>GILMORE</t>
  </si>
  <si>
    <t>RUSNAK</t>
  </si>
  <si>
    <t>Zachary</t>
  </si>
  <si>
    <t>Notes</t>
  </si>
  <si>
    <t>Temp Sent</t>
  </si>
  <si>
    <t>Club / Team</t>
  </si>
  <si>
    <t>Total Points</t>
  </si>
  <si>
    <t>FREEMANTLE</t>
  </si>
  <si>
    <t>MAYEUR</t>
  </si>
  <si>
    <t>Silber Pro Cycling</t>
  </si>
  <si>
    <t>HARGREAVES*</t>
  </si>
  <si>
    <t>MCGILL*</t>
  </si>
  <si>
    <t>KINNIBURGH*</t>
  </si>
  <si>
    <t>SOEHN</t>
  </si>
  <si>
    <t>Jamin</t>
  </si>
  <si>
    <t>GERMAINE</t>
  </si>
  <si>
    <t>PALAMEREK</t>
  </si>
  <si>
    <t>Trek Red Truck</t>
  </si>
  <si>
    <t>Velo Club Café</t>
  </si>
  <si>
    <t>LINKLATER</t>
  </si>
  <si>
    <t>Canmore Cycling Culture</t>
  </si>
  <si>
    <t>Kimberly</t>
  </si>
  <si>
    <t>Watt Riot Cycling</t>
  </si>
  <si>
    <t xml:space="preserve">Highwood Cycling </t>
  </si>
  <si>
    <t>Canada Day Crit 
Criterium Provicials (A)</t>
  </si>
  <si>
    <t>OAKEY</t>
  </si>
  <si>
    <t>Sharron</t>
  </si>
  <si>
    <t>Team Novo Nordisk</t>
  </si>
  <si>
    <t>PARKER*</t>
  </si>
  <si>
    <t>Active Physio Works</t>
  </si>
  <si>
    <t>BURKARD</t>
  </si>
  <si>
    <t>Steven</t>
  </si>
  <si>
    <t>Tour de Bowness - Road Race (B)</t>
  </si>
  <si>
    <t>Ride with Rendall</t>
  </si>
  <si>
    <t>The Cyclery-4iiii</t>
  </si>
  <si>
    <t>MAYHEW</t>
  </si>
  <si>
    <t>Dominic</t>
  </si>
  <si>
    <t>Equipe Cycle Club</t>
  </si>
  <si>
    <t>Glotman Simpson Cycling</t>
  </si>
  <si>
    <t>Garneau-Easton Cycling</t>
  </si>
  <si>
    <t>SCHMIDT</t>
  </si>
  <si>
    <t>Marcy</t>
  </si>
  <si>
    <t>UCalgary Cycling Team</t>
  </si>
  <si>
    <t>Stieda Stage Race - Road Race (B)</t>
  </si>
  <si>
    <t>Stieda Stage Race - Criterium (B)</t>
  </si>
  <si>
    <t>2018 ITT Points</t>
  </si>
  <si>
    <t>CARROLL</t>
  </si>
  <si>
    <t>Rory</t>
  </si>
  <si>
    <t>HewDog Racing</t>
  </si>
  <si>
    <t>LITTLE</t>
  </si>
  <si>
    <t>Taylor</t>
  </si>
  <si>
    <t>Pender Racing p/b Bicicletta (BC)</t>
  </si>
  <si>
    <t>Gastown Cycling Association (BC)</t>
  </si>
  <si>
    <t xml:space="preserve">Peloton Racing </t>
  </si>
  <si>
    <t>KOWALENKO</t>
  </si>
  <si>
    <t>FORSYTH</t>
  </si>
  <si>
    <t>SEIBEL</t>
  </si>
  <si>
    <t>DENISON</t>
  </si>
  <si>
    <t>Josh</t>
  </si>
  <si>
    <t>HOLOCOMBE</t>
  </si>
  <si>
    <t>Ken</t>
  </si>
  <si>
    <t>POTTER</t>
  </si>
  <si>
    <t>Mac</t>
  </si>
  <si>
    <t>QUAN</t>
  </si>
  <si>
    <t>May Lynn</t>
  </si>
  <si>
    <t>MENDOZA</t>
  </si>
  <si>
    <t>Jayar</t>
  </si>
  <si>
    <t>ORSLER</t>
  </si>
  <si>
    <t>Darwin</t>
  </si>
  <si>
    <t>MADDOX</t>
  </si>
  <si>
    <t>Sub-Cat</t>
  </si>
  <si>
    <t>W3</t>
  </si>
  <si>
    <t>W2</t>
  </si>
  <si>
    <t>W4</t>
  </si>
  <si>
    <t>W5</t>
  </si>
  <si>
    <t>Stampede Road Race (A)</t>
  </si>
  <si>
    <t>RMCC - Road Race (A)</t>
  </si>
  <si>
    <t>Time Trial Upgrade Points</t>
  </si>
  <si>
    <t xml:space="preserve">Kevin </t>
  </si>
  <si>
    <t>Jonathan</t>
  </si>
  <si>
    <t xml:space="preserve">Mark </t>
  </si>
  <si>
    <t>Philip</t>
  </si>
  <si>
    <t>Logan</t>
  </si>
  <si>
    <t>BRUHA</t>
  </si>
  <si>
    <t>ZENERT</t>
  </si>
  <si>
    <t xml:space="preserve">WALLACE </t>
  </si>
  <si>
    <t>Chris</t>
  </si>
  <si>
    <t>Patrick</t>
  </si>
  <si>
    <t>MCMAHON</t>
  </si>
  <si>
    <t>Glenn</t>
  </si>
  <si>
    <t>HARRIS</t>
  </si>
  <si>
    <t>Nicolas</t>
  </si>
  <si>
    <t xml:space="preserve">HAMILTON </t>
  </si>
  <si>
    <t>HUGHES</t>
  </si>
  <si>
    <t>HAMILTON</t>
  </si>
  <si>
    <t>BOYKO</t>
  </si>
  <si>
    <t xml:space="preserve">Alexander </t>
  </si>
  <si>
    <t>WEBB*</t>
  </si>
  <si>
    <t>Wyatt</t>
  </si>
  <si>
    <t>PETRYSHEN</t>
  </si>
  <si>
    <t>Hewson</t>
  </si>
  <si>
    <t>WILSON</t>
  </si>
  <si>
    <t>Sophia</t>
  </si>
  <si>
    <t>PETT</t>
  </si>
  <si>
    <t>Alexandra</t>
  </si>
  <si>
    <t>VOLSTAD</t>
  </si>
  <si>
    <t>Stephanie</t>
  </si>
  <si>
    <t>O'BRIEN</t>
  </si>
  <si>
    <t>Even</t>
  </si>
  <si>
    <t>LIPINSKI</t>
  </si>
  <si>
    <t>NILES</t>
  </si>
  <si>
    <t>COWIE</t>
  </si>
  <si>
    <t>Seth</t>
  </si>
  <si>
    <t>BELCHOS</t>
  </si>
  <si>
    <t>Jordan</t>
  </si>
  <si>
    <t xml:space="preserve">SMITH </t>
  </si>
  <si>
    <t>CHAN</t>
  </si>
  <si>
    <t>Titus</t>
  </si>
  <si>
    <t xml:space="preserve">JOHNSON </t>
  </si>
  <si>
    <t>Tyler</t>
  </si>
  <si>
    <t>HOLOWAYCHUCK</t>
  </si>
  <si>
    <t>MCLEAN</t>
  </si>
  <si>
    <t>DUBE</t>
  </si>
  <si>
    <t>Justin</t>
  </si>
  <si>
    <t xml:space="preserve">Michael </t>
  </si>
  <si>
    <t>VANDYK</t>
  </si>
  <si>
    <t>ROKOSH</t>
  </si>
  <si>
    <t>Kevin</t>
  </si>
  <si>
    <t>MCGRATH</t>
  </si>
  <si>
    <t>Niall</t>
  </si>
  <si>
    <t>BLAND</t>
  </si>
  <si>
    <t>Dennis</t>
  </si>
  <si>
    <t>HEACOCK</t>
  </si>
  <si>
    <t>Edward</t>
  </si>
  <si>
    <t xml:space="preserve">COGHLAN </t>
  </si>
  <si>
    <t>AUER</t>
  </si>
  <si>
    <t>Thomas</t>
  </si>
  <si>
    <t>BAKKE</t>
  </si>
  <si>
    <t>Eric</t>
  </si>
  <si>
    <t>NGUYEN</t>
  </si>
  <si>
    <t>Michelle</t>
  </si>
  <si>
    <t>CARPENTER</t>
  </si>
  <si>
    <t>Yuen-Ying</t>
  </si>
  <si>
    <t>FLATER</t>
  </si>
  <si>
    <t>KOHL</t>
  </si>
  <si>
    <t>DANIELSON</t>
  </si>
  <si>
    <t>Dayton</t>
  </si>
  <si>
    <t>BELLINGER</t>
  </si>
  <si>
    <t xml:space="preserve">Colin </t>
  </si>
  <si>
    <t>DELOS REYES</t>
  </si>
  <si>
    <t>Manny</t>
  </si>
  <si>
    <t>TABALDO</t>
  </si>
  <si>
    <t>Francis</t>
  </si>
  <si>
    <t>Don</t>
  </si>
  <si>
    <t>CONRAD</t>
  </si>
  <si>
    <t>MALCOLM</t>
  </si>
  <si>
    <t>Colleen</t>
  </si>
  <si>
    <t>HENDERSON</t>
  </si>
  <si>
    <t>Christine</t>
  </si>
  <si>
    <t xml:space="preserve">Gilchrist </t>
  </si>
  <si>
    <t>Callaghan</t>
  </si>
  <si>
    <t>Catilin</t>
  </si>
  <si>
    <t xml:space="preserve">MUNDY </t>
  </si>
  <si>
    <t xml:space="preserve">MCKNIGHT </t>
  </si>
  <si>
    <t>Cameron</t>
  </si>
  <si>
    <t>ADOMONIS</t>
  </si>
  <si>
    <t>THIBAUDEAU</t>
  </si>
  <si>
    <t>BAILEY</t>
  </si>
  <si>
    <t>Will</t>
  </si>
  <si>
    <t xml:space="preserve">JUGO </t>
  </si>
  <si>
    <t xml:space="preserve">CUTKNIFE </t>
  </si>
  <si>
    <t>Sherman</t>
  </si>
  <si>
    <t>DICKONSON</t>
  </si>
  <si>
    <t>Jay</t>
  </si>
  <si>
    <t>STRILCHUCK</t>
  </si>
  <si>
    <t xml:space="preserve">Alannah </t>
  </si>
  <si>
    <t xml:space="preserve">KING </t>
  </si>
  <si>
    <t xml:space="preserve">Spencer </t>
  </si>
  <si>
    <t>Benjamin</t>
  </si>
  <si>
    <t>JONES</t>
  </si>
  <si>
    <t>VOLORNEY</t>
  </si>
  <si>
    <t xml:space="preserve">Ben </t>
  </si>
  <si>
    <t>MAKOWSKY</t>
  </si>
  <si>
    <t xml:space="preserve">IRWIN </t>
  </si>
  <si>
    <t>GONZALES</t>
  </si>
  <si>
    <t>Willy</t>
  </si>
  <si>
    <t>BARRACLOUGH</t>
  </si>
  <si>
    <t>Ngaire</t>
  </si>
  <si>
    <t>OAKEY-AYROUD</t>
  </si>
  <si>
    <t>Quinn</t>
  </si>
  <si>
    <t>BARIL</t>
  </si>
  <si>
    <t>THEW</t>
  </si>
  <si>
    <t>Samara</t>
  </si>
  <si>
    <t xml:space="preserve">BLANEY </t>
  </si>
  <si>
    <t>William</t>
  </si>
  <si>
    <t>DAMANT</t>
  </si>
  <si>
    <t>BRAATEN</t>
  </si>
  <si>
    <t>SUNDT</t>
  </si>
  <si>
    <t>Zackery</t>
  </si>
  <si>
    <t xml:space="preserve">MACALISTER </t>
  </si>
  <si>
    <t xml:space="preserve">Roderick </t>
  </si>
  <si>
    <t xml:space="preserve">GERMAINE </t>
  </si>
  <si>
    <t xml:space="preserve">Sean </t>
  </si>
  <si>
    <t>MEUNIER</t>
  </si>
  <si>
    <t>Danielle</t>
  </si>
  <si>
    <t>HALL</t>
  </si>
  <si>
    <t xml:space="preserve">COTE </t>
  </si>
  <si>
    <t xml:space="preserve">Reid </t>
  </si>
  <si>
    <t xml:space="preserve">WIDNEY </t>
  </si>
  <si>
    <t>Chantell</t>
  </si>
  <si>
    <t>Shannon</t>
  </si>
  <si>
    <t>BAILLIE</t>
  </si>
  <si>
    <t>Robin</t>
  </si>
  <si>
    <t xml:space="preserve">AMISTRAD </t>
  </si>
  <si>
    <t xml:space="preserve">Isa </t>
  </si>
  <si>
    <t>Cranked</t>
  </si>
  <si>
    <t>Everett</t>
  </si>
  <si>
    <t xml:space="preserve">Dan </t>
  </si>
  <si>
    <t xml:space="preserve">WIEBE </t>
  </si>
  <si>
    <t xml:space="preserve">TSUYUHARA </t>
  </si>
  <si>
    <t>Kunio</t>
  </si>
  <si>
    <t>ANTONIOU</t>
  </si>
  <si>
    <t>Lampros</t>
  </si>
  <si>
    <t xml:space="preserve">Connor </t>
  </si>
  <si>
    <t xml:space="preserve">KIM </t>
  </si>
  <si>
    <t xml:space="preserve">Robin </t>
  </si>
  <si>
    <t>MORRISON</t>
  </si>
  <si>
    <t xml:space="preserve">Kyle </t>
  </si>
  <si>
    <t xml:space="preserve">HOYLE </t>
  </si>
  <si>
    <t xml:space="preserve">MORA </t>
  </si>
  <si>
    <t>Peter</t>
  </si>
  <si>
    <t xml:space="preserve">GIBBONS </t>
  </si>
  <si>
    <t>KITCHEN</t>
  </si>
  <si>
    <t>QUINTAL</t>
  </si>
  <si>
    <t>Maxime</t>
  </si>
  <si>
    <t>STENNER</t>
  </si>
  <si>
    <t xml:space="preserve">WENGER </t>
  </si>
  <si>
    <t>WLOKA</t>
  </si>
  <si>
    <t>Philipp</t>
  </si>
  <si>
    <t>BONKOWSKI</t>
  </si>
  <si>
    <t>HUBER</t>
  </si>
  <si>
    <t>AMBERIADIS</t>
  </si>
  <si>
    <t>Tom</t>
  </si>
  <si>
    <t>LYNEM</t>
  </si>
  <si>
    <t>Nick</t>
  </si>
  <si>
    <t>MYERS</t>
  </si>
  <si>
    <t>Ella</t>
  </si>
  <si>
    <t>COUND</t>
  </si>
  <si>
    <t>Pauline</t>
  </si>
  <si>
    <t>Dawn</t>
  </si>
  <si>
    <t>EWANCHUK</t>
  </si>
  <si>
    <t xml:space="preserve">Mike </t>
  </si>
  <si>
    <t>WEIKUM</t>
  </si>
  <si>
    <t>GIESBRECHT</t>
  </si>
  <si>
    <t>MAYR</t>
  </si>
  <si>
    <t>ENGELLEDER</t>
  </si>
  <si>
    <t>SARANTIS</t>
  </si>
  <si>
    <t>Ari</t>
  </si>
  <si>
    <t>FAAS</t>
  </si>
  <si>
    <t>Mark</t>
  </si>
  <si>
    <t xml:space="preserve">FURLONG </t>
  </si>
  <si>
    <t>Barrie</t>
  </si>
  <si>
    <t>FEDYNA</t>
  </si>
  <si>
    <t>Marg</t>
  </si>
  <si>
    <t>WALTER</t>
  </si>
  <si>
    <t>Jacob</t>
  </si>
  <si>
    <t xml:space="preserve">Luke </t>
  </si>
  <si>
    <t>SHERMAN</t>
  </si>
  <si>
    <t>Blaine</t>
  </si>
  <si>
    <t>JUNG</t>
  </si>
  <si>
    <t>Ben</t>
  </si>
  <si>
    <t>Alexander</t>
  </si>
  <si>
    <t>BIRKHOLZ</t>
  </si>
  <si>
    <t xml:space="preserve">Kate </t>
  </si>
  <si>
    <t>BRISTOW *</t>
  </si>
  <si>
    <t>WALSH</t>
  </si>
  <si>
    <t>CP</t>
  </si>
  <si>
    <t xml:space="preserve">EDWARDS </t>
  </si>
  <si>
    <t>COLLINS</t>
  </si>
  <si>
    <t>Jesse James</t>
  </si>
  <si>
    <t>Annie</t>
  </si>
  <si>
    <t>WYLIE</t>
  </si>
  <si>
    <t>COSSETTE</t>
  </si>
  <si>
    <t>Hugo</t>
  </si>
  <si>
    <t>RICKUM</t>
  </si>
  <si>
    <t>STRINGER</t>
  </si>
  <si>
    <t>YANICKI</t>
  </si>
  <si>
    <t>HRYNKOW</t>
  </si>
  <si>
    <t>Joeseph</t>
  </si>
  <si>
    <t>BURTON</t>
  </si>
  <si>
    <t>RIESS</t>
  </si>
  <si>
    <t>Tim</t>
  </si>
  <si>
    <t>Ross</t>
  </si>
  <si>
    <t>Kent</t>
  </si>
  <si>
    <t>Meika</t>
  </si>
  <si>
    <t>Jeanie</t>
  </si>
  <si>
    <t>Hilary</t>
  </si>
  <si>
    <t>2019 ARC Series Points</t>
  </si>
  <si>
    <t>2019 Mass Start Points</t>
  </si>
  <si>
    <t>2019 GC/Omnium Points</t>
  </si>
  <si>
    <t>Hay City Crit (B)</t>
  </si>
  <si>
    <t>Hay City Road Race</t>
  </si>
  <si>
    <t>Velocity Spring Race Crit (B)</t>
  </si>
  <si>
    <t>Velocity Spring Race ITT (B)</t>
  </si>
  <si>
    <t>Tour de Sask (B)</t>
  </si>
  <si>
    <t>Tour de Sask (B)2</t>
  </si>
  <si>
    <t>Chinook Time Trial</t>
  </si>
  <si>
    <t>Pigeon Lake Road Race (B)</t>
  </si>
  <si>
    <t>Criterium Redux (A)</t>
  </si>
  <si>
    <t>Pedalhead ITT (B)</t>
  </si>
  <si>
    <t>Pedoton Double Down Crit (B)2</t>
  </si>
  <si>
    <t>PRW Crit (B)</t>
  </si>
  <si>
    <t>2018 Mass Start Upgrade Points</t>
  </si>
  <si>
    <t>2018/9 Out of Province Mass Start Upgrade Points</t>
  </si>
  <si>
    <t>2018/19 Out of Province ITT Upgrade Points</t>
  </si>
  <si>
    <t>2018 Learn to Race Points2</t>
  </si>
  <si>
    <t>2019 Learn to Race Points</t>
  </si>
  <si>
    <t>2019 ITT Points2</t>
  </si>
  <si>
    <t>2019 ITT Points</t>
  </si>
  <si>
    <t>BARROS</t>
  </si>
  <si>
    <t>Maren</t>
  </si>
  <si>
    <t>MACDONALD</t>
  </si>
  <si>
    <t>Perry</t>
  </si>
  <si>
    <t>ACHESON</t>
  </si>
  <si>
    <t>GOERTZEN</t>
  </si>
  <si>
    <t>ROBINSON</t>
  </si>
  <si>
    <t>Roy</t>
  </si>
  <si>
    <t>NG</t>
  </si>
  <si>
    <t>Andre</t>
  </si>
  <si>
    <t>HOOPER</t>
  </si>
  <si>
    <t>DROTSKY</t>
  </si>
  <si>
    <t>Ivan</t>
  </si>
  <si>
    <t>ELM</t>
  </si>
  <si>
    <t>Ian</t>
  </si>
  <si>
    <t>Amy</t>
  </si>
  <si>
    <t>TURNER</t>
  </si>
  <si>
    <t>Hannah</t>
  </si>
  <si>
    <t>BOEHM</t>
  </si>
  <si>
    <t>JOHNSTON</t>
  </si>
  <si>
    <t>Yvon</t>
  </si>
  <si>
    <t>LEMIEUX</t>
  </si>
  <si>
    <t>STAGG</t>
  </si>
  <si>
    <t>VANCE</t>
  </si>
  <si>
    <t>Doug</t>
  </si>
  <si>
    <t>JOHANNSON</t>
  </si>
  <si>
    <t>Aaron</t>
  </si>
  <si>
    <t>MONTGOMERY</t>
  </si>
  <si>
    <t>STANSBURY</t>
  </si>
  <si>
    <t>Jack</t>
  </si>
  <si>
    <t>NELSON</t>
  </si>
  <si>
    <t>GILBERTSON</t>
  </si>
  <si>
    <t>POTTAGE</t>
  </si>
  <si>
    <t>Jamie</t>
  </si>
  <si>
    <t>Sasha</t>
  </si>
  <si>
    <t>Mannin</t>
  </si>
  <si>
    <t>HENRY</t>
  </si>
  <si>
    <t>BORGLAND</t>
  </si>
  <si>
    <t>Carlos</t>
  </si>
  <si>
    <t>BONILLA</t>
  </si>
  <si>
    <t>Jeffrey</t>
  </si>
  <si>
    <t>POLSTER</t>
  </si>
  <si>
    <t>Kathryn</t>
  </si>
  <si>
    <t>Elizabeth G Leoni</t>
  </si>
  <si>
    <t>KELLY</t>
  </si>
  <si>
    <t>Tammy</t>
  </si>
  <si>
    <t>NISHIMURA</t>
  </si>
  <si>
    <t>RUITERS</t>
  </si>
  <si>
    <t>WEBB</t>
  </si>
  <si>
    <t xml:space="preserve">Corey </t>
  </si>
  <si>
    <t>Corey</t>
  </si>
  <si>
    <t>FLOOD</t>
  </si>
  <si>
    <t>FORTNER</t>
  </si>
  <si>
    <t>LEUNG</t>
  </si>
  <si>
    <t>LAVALLEY</t>
  </si>
  <si>
    <t>DEWAR</t>
  </si>
  <si>
    <t>HUTCHINGS</t>
  </si>
  <si>
    <t>Connor</t>
  </si>
  <si>
    <t>Anabelle</t>
  </si>
  <si>
    <t>MCGOWAN</t>
  </si>
  <si>
    <t>Jo-Anne</t>
  </si>
  <si>
    <t>independent</t>
  </si>
  <si>
    <t>BRENNAN</t>
  </si>
  <si>
    <t>Owen</t>
  </si>
  <si>
    <t>CHERNESKI</t>
  </si>
  <si>
    <t>Nolan</t>
  </si>
  <si>
    <t>WIENS</t>
  </si>
  <si>
    <t>Jeremy</t>
  </si>
  <si>
    <t>KNOLL</t>
  </si>
  <si>
    <t>Nico</t>
  </si>
  <si>
    <t>CANNON</t>
  </si>
  <si>
    <t>Kris</t>
  </si>
  <si>
    <t>Mackenzie</t>
  </si>
  <si>
    <t>COWAN</t>
  </si>
  <si>
    <t>Quentin</t>
  </si>
  <si>
    <t>WERNER</t>
  </si>
  <si>
    <t>WYLLIE</t>
  </si>
  <si>
    <t>Stewart</t>
  </si>
  <si>
    <t>LAWRENCE</t>
  </si>
  <si>
    <t>BRADLEY</t>
  </si>
  <si>
    <t>Samuel</t>
  </si>
  <si>
    <t>D'ORAZIO</t>
  </si>
  <si>
    <t>Dax</t>
  </si>
  <si>
    <t>Deborah</t>
  </si>
  <si>
    <t>x</t>
  </si>
  <si>
    <t>Ryan</t>
  </si>
  <si>
    <t>MACLEAN</t>
  </si>
  <si>
    <t>Neil</t>
  </si>
  <si>
    <t>EVANS</t>
  </si>
  <si>
    <t>Albert</t>
  </si>
  <si>
    <t>Cat 5 to Cat 4</t>
  </si>
  <si>
    <t>Cat 4 to Cat 3</t>
  </si>
  <si>
    <t>Wom 4 to Wom 3</t>
  </si>
  <si>
    <t>Cat 3 to Cat 2</t>
  </si>
  <si>
    <t>WENGER</t>
  </si>
  <si>
    <t>MACALISTER</t>
  </si>
  <si>
    <t>Roderick</t>
  </si>
  <si>
    <t>Wom 5 to Wom 4</t>
  </si>
  <si>
    <t>BRISTOW</t>
  </si>
  <si>
    <t>KERRY</t>
  </si>
  <si>
    <t>WOJTOWICZ</t>
  </si>
  <si>
    <t>Grzregorz</t>
  </si>
  <si>
    <t>BAUER</t>
  </si>
  <si>
    <t>Jesse</t>
  </si>
  <si>
    <t>CHIN</t>
  </si>
  <si>
    <t>Lonnie</t>
  </si>
  <si>
    <t>ANDERSON</t>
  </si>
  <si>
    <t>Mika</t>
  </si>
  <si>
    <t>SNIHUR</t>
  </si>
  <si>
    <t>BAKER</t>
  </si>
  <si>
    <t>Tiffany</t>
  </si>
  <si>
    <t>BURAY</t>
  </si>
  <si>
    <t>Amberley</t>
  </si>
  <si>
    <t>GUTHRIE</t>
  </si>
  <si>
    <t>Janet</t>
  </si>
  <si>
    <t>STANKEVICIUS</t>
  </si>
  <si>
    <t>Joe</t>
  </si>
  <si>
    <t>Joseph</t>
  </si>
  <si>
    <t>EASTERBY</t>
  </si>
  <si>
    <t>Danny</t>
  </si>
  <si>
    <t>2019 Learn to Race Points 3</t>
  </si>
  <si>
    <t>Kaley</t>
  </si>
  <si>
    <t>Jaeger</t>
  </si>
  <si>
    <t>WIEBE</t>
  </si>
  <si>
    <t>Peyton</t>
  </si>
  <si>
    <t xml:space="preserve">Peyton </t>
  </si>
  <si>
    <t>MEZA</t>
  </si>
  <si>
    <t>LAWSON</t>
  </si>
  <si>
    <t>Raphael</t>
  </si>
  <si>
    <t>COUTURIER</t>
  </si>
  <si>
    <t>George</t>
  </si>
  <si>
    <t>Duncan</t>
  </si>
  <si>
    <t>STEELE</t>
  </si>
  <si>
    <t>MERCER</t>
  </si>
  <si>
    <t>Lucas</t>
  </si>
  <si>
    <t>VERSLUYS</t>
  </si>
  <si>
    <t>PLAYFAIR</t>
  </si>
  <si>
    <t>GAUVIN</t>
  </si>
  <si>
    <t>WELSH</t>
  </si>
  <si>
    <t>Megan</t>
  </si>
  <si>
    <t>MILLER</t>
  </si>
  <si>
    <t>SHEPPARD</t>
  </si>
  <si>
    <t>MCMASTER</t>
  </si>
  <si>
    <t>ASHTON</t>
  </si>
  <si>
    <t>PASK</t>
  </si>
  <si>
    <t>Keith</t>
  </si>
  <si>
    <t>LAPIERRE</t>
  </si>
  <si>
    <t>Rosalie</t>
  </si>
  <si>
    <t>INGLIS</t>
  </si>
  <si>
    <t>Calaine</t>
  </si>
  <si>
    <t>REED</t>
  </si>
  <si>
    <t>Debbie</t>
  </si>
  <si>
    <t>CHUBEY</t>
  </si>
  <si>
    <t>Janelle</t>
  </si>
  <si>
    <t>NADON</t>
  </si>
  <si>
    <t>Philippe</t>
  </si>
  <si>
    <t>Kaden</t>
  </si>
  <si>
    <t>COLLING</t>
  </si>
  <si>
    <t>Paul</t>
  </si>
  <si>
    <t>LEE</t>
  </si>
  <si>
    <t>DE REGT</t>
  </si>
  <si>
    <t>JENKINSON</t>
  </si>
  <si>
    <t>WALKER</t>
  </si>
  <si>
    <t>Grace</t>
  </si>
  <si>
    <t>SAUNDERS</t>
  </si>
  <si>
    <t>W1</t>
  </si>
  <si>
    <t>TRAXLER</t>
  </si>
  <si>
    <t>Gabby</t>
  </si>
  <si>
    <t>WARD</t>
  </si>
  <si>
    <t>Nigel</t>
  </si>
  <si>
    <t>Mike</t>
  </si>
  <si>
    <t>POOTZ</t>
  </si>
  <si>
    <t>Spencer</t>
  </si>
  <si>
    <t>MACKIE</t>
  </si>
  <si>
    <t>BURFORD</t>
  </si>
  <si>
    <t>Nicholas</t>
  </si>
  <si>
    <t>Tour de Sask Omnium (B)</t>
  </si>
  <si>
    <t>RMCC - Criterium (A)</t>
  </si>
  <si>
    <t>RMCC - Hill Climb (A)</t>
  </si>
  <si>
    <t>Kate</t>
  </si>
  <si>
    <t>Gavin</t>
  </si>
  <si>
    <t>Myles</t>
  </si>
  <si>
    <t>Graham</t>
  </si>
  <si>
    <t>VERSAILLES</t>
  </si>
  <si>
    <t>STRILCHUK</t>
  </si>
  <si>
    <t>LEACH</t>
  </si>
  <si>
    <t>NAGY</t>
  </si>
  <si>
    <t>Canada Day Crit (B)</t>
  </si>
  <si>
    <t>PHILLIPS</t>
  </si>
  <si>
    <t>BODDY</t>
  </si>
  <si>
    <t>WRIGHT</t>
  </si>
  <si>
    <t>FAGNAN</t>
  </si>
  <si>
    <t>2019 Learn to Race Points 2</t>
  </si>
  <si>
    <t>2019 Learn to Race Points2</t>
  </si>
  <si>
    <t>2019 Learn to Race Points3</t>
  </si>
  <si>
    <t>HOWE</t>
  </si>
  <si>
    <t>FOSTER</t>
  </si>
  <si>
    <t>Sheri</t>
  </si>
  <si>
    <t>KENNETH</t>
  </si>
  <si>
    <t>Lechelt</t>
  </si>
  <si>
    <t>HART</t>
  </si>
  <si>
    <t>ARISTIZABAL</t>
  </si>
  <si>
    <t>Alejandro</t>
  </si>
  <si>
    <t>2018/19 Out of Province Mass Start Upgrade Points</t>
  </si>
  <si>
    <t>Pedoton Double Down Crit (A)</t>
  </si>
  <si>
    <t>BARRY</t>
  </si>
  <si>
    <t>Ryan Connal</t>
  </si>
  <si>
    <t>LEPAGE</t>
  </si>
  <si>
    <t>Gilles</t>
  </si>
  <si>
    <t>BROADHEAD</t>
  </si>
  <si>
    <t>LECHELT</t>
  </si>
  <si>
    <t>Kenny</t>
  </si>
  <si>
    <t>BOUGIE</t>
  </si>
  <si>
    <t>Charles</t>
  </si>
  <si>
    <t>MCDOUGALL</t>
  </si>
  <si>
    <t>LEEDS</t>
  </si>
  <si>
    <t>Jen</t>
  </si>
  <si>
    <t>HEINEMEYER</t>
  </si>
  <si>
    <t>ELLIS</t>
  </si>
  <si>
    <t>Tour de Bowness - Road Race (A)</t>
  </si>
  <si>
    <t>MEHARI</t>
  </si>
  <si>
    <t>Efrem</t>
  </si>
  <si>
    <t>HUIZINGA</t>
  </si>
  <si>
    <t>MCCRADY</t>
  </si>
  <si>
    <t>TRACEY</t>
  </si>
  <si>
    <t>Sinead</t>
  </si>
  <si>
    <t>HEISE</t>
  </si>
  <si>
    <t>Alana</t>
  </si>
  <si>
    <t>MEYNEN</t>
  </si>
  <si>
    <t>Noah</t>
  </si>
  <si>
    <t>CRAMER</t>
  </si>
  <si>
    <t>Felix</t>
  </si>
  <si>
    <t>SINGBEIL</t>
  </si>
  <si>
    <t>ORBAN</t>
  </si>
  <si>
    <t>KEDDY</t>
  </si>
  <si>
    <t>VIENNEAU</t>
  </si>
  <si>
    <t>Kenneth</t>
  </si>
  <si>
    <t>Wom C to Wom 3</t>
  </si>
  <si>
    <t>Juventus ITT (B)</t>
  </si>
  <si>
    <t>DONALDSON</t>
  </si>
  <si>
    <t>Shawna</t>
  </si>
  <si>
    <t>ARNDT</t>
  </si>
  <si>
    <t>HANNA</t>
  </si>
  <si>
    <t>PERRY</t>
  </si>
  <si>
    <t>Randall</t>
  </si>
  <si>
    <t>SANFORD</t>
  </si>
  <si>
    <t>McKenzie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</si>
</sst>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 Light"/>
      <family val="2"/>
    </font>
    <font>
      <b/>
      <sz val="11"/>
      <color rgb="FFFF0000"/>
      <name val="Calibri Light"/>
      <family val="2"/>
    </font>
    <font>
      <b/>
      <sz val="11"/>
      <color theme="1" tint="0.34998626667073579"/>
      <name val="Calibri Light"/>
      <family val="2"/>
    </font>
    <font>
      <b/>
      <sz val="11"/>
      <color theme="3" tint="-0.249977111117893"/>
      <name val="Calibri Light"/>
      <family val="2"/>
    </font>
    <font>
      <b/>
      <sz val="11"/>
      <color theme="0"/>
      <name val="Calibri Light"/>
      <family val="2"/>
    </font>
    <font>
      <sz val="11"/>
      <color theme="1"/>
      <name val="Calibri Light"/>
      <family val="2"/>
    </font>
    <font>
      <sz val="11"/>
      <color theme="0"/>
      <name val="Calibri Light"/>
      <family val="2"/>
    </font>
    <font>
      <sz val="11"/>
      <name val="Calibri Light"/>
      <family val="2"/>
    </font>
    <font>
      <sz val="11"/>
      <color rgb="FFFF0000"/>
      <name val="Calibri Light"/>
      <family val="2"/>
    </font>
    <font>
      <sz val="11"/>
      <color theme="3" tint="-0.24994659260841701"/>
      <name val="Calibri Light"/>
      <family val="2"/>
    </font>
    <font>
      <sz val="11"/>
      <color rgb="FF00B050"/>
      <name val="Calibri Light"/>
      <family val="2"/>
    </font>
    <font>
      <sz val="11"/>
      <color rgb="FFFF3300"/>
      <name val="Calibri Light"/>
      <family val="2"/>
    </font>
    <font>
      <sz val="11"/>
      <color rgb="FF7030A0"/>
      <name val="Calibri Light"/>
      <family val="2"/>
    </font>
    <font>
      <i/>
      <sz val="11"/>
      <color theme="1"/>
      <name val="Calibri Light"/>
      <family val="2"/>
    </font>
    <font>
      <b/>
      <sz val="11"/>
      <color rgb="FF00B050"/>
      <name val="Calibri Light"/>
      <family val="2"/>
    </font>
    <font>
      <b/>
      <sz val="11"/>
      <color theme="3" tint="-0.24994659260841701"/>
      <name val="Calibri Light"/>
      <family val="2"/>
    </font>
    <font>
      <i/>
      <sz val="11"/>
      <color rgb="FFFF0000"/>
      <name val="Calibri Light"/>
      <family val="2"/>
    </font>
    <font>
      <b/>
      <sz val="11"/>
      <color theme="1" tint="4.9989318521683403E-2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188">
    <xf numFmtId="0" fontId="0" fillId="0" borderId="0" xfId="0"/>
    <xf numFmtId="0" fontId="0" fillId="0" borderId="3" xfId="0" applyBorder="1"/>
    <xf numFmtId="0" fontId="5" fillId="0" borderId="4" xfId="0" applyFont="1" applyBorder="1"/>
    <xf numFmtId="0" fontId="5" fillId="0" borderId="2" xfId="0" applyFont="1" applyBorder="1"/>
    <xf numFmtId="0" fontId="7" fillId="0" borderId="4" xfId="0" applyFont="1" applyBorder="1"/>
    <xf numFmtId="0" fontId="5" fillId="0" borderId="0" xfId="0" applyFont="1" applyAlignment="1">
      <alignment horizontal="center"/>
    </xf>
    <xf numFmtId="0" fontId="5" fillId="0" borderId="1" xfId="0" applyFont="1" applyBorder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4" borderId="1" xfId="0" applyFont="1" applyFill="1" applyBorder="1" applyAlignment="1">
      <alignment horizontal="center"/>
    </xf>
    <xf numFmtId="0" fontId="5" fillId="3" borderId="1" xfId="0" applyFont="1" applyFill="1" applyBorder="1"/>
    <xf numFmtId="1" fontId="6" fillId="5" borderId="10" xfId="0" applyNumberFormat="1" applyFont="1" applyFill="1" applyBorder="1" applyAlignment="1">
      <alignment horizontal="center" textRotation="90"/>
    </xf>
    <xf numFmtId="0" fontId="1" fillId="5" borderId="10" xfId="0" applyNumberFormat="1" applyFont="1" applyFill="1" applyBorder="1" applyAlignment="1">
      <alignment horizontal="center" textRotation="90"/>
    </xf>
    <xf numFmtId="1" fontId="2" fillId="5" borderId="10" xfId="0" applyNumberFormat="1" applyFont="1" applyFill="1" applyBorder="1" applyAlignment="1">
      <alignment horizontal="center" textRotation="90" wrapText="1"/>
    </xf>
    <xf numFmtId="1" fontId="2" fillId="5" borderId="10" xfId="0" applyNumberFormat="1" applyFont="1" applyFill="1" applyBorder="1" applyAlignment="1">
      <alignment horizontal="center" textRotation="90"/>
    </xf>
    <xf numFmtId="1" fontId="3" fillId="5" borderId="10" xfId="0" applyNumberFormat="1" applyFont="1" applyFill="1" applyBorder="1" applyAlignment="1">
      <alignment horizontal="center" textRotation="90"/>
    </xf>
    <xf numFmtId="0" fontId="6" fillId="5" borderId="10" xfId="0" applyFont="1" applyFill="1" applyBorder="1" applyAlignment="1">
      <alignment horizontal="center" textRotation="90"/>
    </xf>
    <xf numFmtId="0" fontId="6" fillId="5" borderId="10" xfId="0" applyFont="1" applyFill="1" applyBorder="1" applyAlignment="1">
      <alignment textRotation="90"/>
    </xf>
    <xf numFmtId="0" fontId="6" fillId="5" borderId="10" xfId="0" applyFont="1" applyFill="1" applyBorder="1" applyAlignment="1">
      <alignment textRotation="90" wrapText="1"/>
    </xf>
    <xf numFmtId="0" fontId="6" fillId="5" borderId="10" xfId="0" applyFont="1" applyFill="1" applyBorder="1" applyAlignment="1">
      <alignment horizontal="left"/>
    </xf>
    <xf numFmtId="0" fontId="0" fillId="0" borderId="10" xfId="0" applyBorder="1"/>
    <xf numFmtId="0" fontId="8" fillId="5" borderId="8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left"/>
    </xf>
    <xf numFmtId="0" fontId="8" fillId="5" borderId="7" xfId="0" applyFont="1" applyFill="1" applyBorder="1" applyAlignment="1" applyProtection="1">
      <alignment horizontal="left"/>
      <protection locked="0"/>
    </xf>
    <xf numFmtId="0" fontId="8" fillId="5" borderId="7" xfId="0" applyNumberFormat="1" applyFont="1" applyFill="1" applyBorder="1" applyAlignment="1">
      <alignment horizontal="center" textRotation="90"/>
    </xf>
    <xf numFmtId="0" fontId="9" fillId="5" borderId="7" xfId="0" applyNumberFormat="1" applyFont="1" applyFill="1" applyBorder="1" applyAlignment="1">
      <alignment horizontal="center" textRotation="90"/>
    </xf>
    <xf numFmtId="1" fontId="10" fillId="5" borderId="7" xfId="0" applyNumberFormat="1" applyFont="1" applyFill="1" applyBorder="1" applyAlignment="1">
      <alignment horizontal="center" textRotation="90"/>
    </xf>
    <xf numFmtId="1" fontId="11" fillId="5" borderId="7" xfId="0" applyNumberFormat="1" applyFont="1" applyFill="1" applyBorder="1" applyAlignment="1">
      <alignment horizontal="center" textRotation="90"/>
    </xf>
    <xf numFmtId="1" fontId="10" fillId="5" borderId="7" xfId="0" applyNumberFormat="1" applyFont="1" applyFill="1" applyBorder="1" applyAlignment="1">
      <alignment horizontal="center" textRotation="90" wrapText="1"/>
    </xf>
    <xf numFmtId="0" fontId="12" fillId="5" borderId="7" xfId="0" applyFont="1" applyFill="1" applyBorder="1" applyAlignment="1">
      <alignment horizontal="center" textRotation="90"/>
    </xf>
    <xf numFmtId="1" fontId="12" fillId="5" borderId="7" xfId="0" applyNumberFormat="1" applyFont="1" applyFill="1" applyBorder="1" applyAlignment="1">
      <alignment horizontal="center" textRotation="90"/>
    </xf>
    <xf numFmtId="0" fontId="13" fillId="5" borderId="7" xfId="0" applyFont="1" applyFill="1" applyBorder="1" applyAlignment="1">
      <alignment textRotation="90"/>
    </xf>
    <xf numFmtId="0" fontId="12" fillId="5" borderId="7" xfId="0" applyFont="1" applyFill="1" applyBorder="1" applyAlignment="1">
      <alignment textRotation="90"/>
    </xf>
    <xf numFmtId="0" fontId="14" fillId="5" borderId="7" xfId="0" applyFont="1" applyFill="1" applyBorder="1" applyAlignment="1">
      <alignment textRotation="90"/>
    </xf>
    <xf numFmtId="0" fontId="12" fillId="5" borderId="7" xfId="0" applyFont="1" applyFill="1" applyBorder="1" applyAlignment="1">
      <alignment textRotation="90" wrapText="1"/>
    </xf>
    <xf numFmtId="0" fontId="13" fillId="0" borderId="0" xfId="0" applyFont="1" applyBorder="1"/>
    <xf numFmtId="0" fontId="13" fillId="0" borderId="6" xfId="0" applyFont="1" applyBorder="1" applyAlignment="1">
      <alignment horizontal="center"/>
    </xf>
    <xf numFmtId="0" fontId="15" fillId="0" borderId="10" xfId="1" applyFont="1" applyFill="1" applyBorder="1" applyAlignment="1">
      <alignment horizontal="left" vertical="center"/>
    </xf>
    <xf numFmtId="0" fontId="13" fillId="0" borderId="10" xfId="0" applyNumberFormat="1" applyFont="1" applyBorder="1" applyAlignment="1">
      <alignment horizontal="center"/>
    </xf>
    <xf numFmtId="1" fontId="16" fillId="0" borderId="10" xfId="0" applyNumberFormat="1" applyFont="1" applyBorder="1" applyAlignment="1">
      <alignment horizontal="center"/>
    </xf>
    <xf numFmtId="0" fontId="16" fillId="0" borderId="10" xfId="0" applyNumberFormat="1" applyFont="1" applyBorder="1" applyAlignment="1">
      <alignment horizontal="center"/>
    </xf>
    <xf numFmtId="1" fontId="13" fillId="2" borderId="10" xfId="0" applyNumberFormat="1" applyFont="1" applyFill="1" applyBorder="1" applyAlignment="1">
      <alignment horizontal="center"/>
    </xf>
    <xf numFmtId="1" fontId="17" fillId="0" borderId="10" xfId="0" applyNumberFormat="1" applyFont="1" applyBorder="1" applyAlignment="1">
      <alignment horizontal="center"/>
    </xf>
    <xf numFmtId="1" fontId="13" fillId="0" borderId="10" xfId="0" applyNumberFormat="1" applyFont="1" applyBorder="1" applyAlignment="1">
      <alignment horizontal="center"/>
    </xf>
    <xf numFmtId="1" fontId="18" fillId="0" borderId="10" xfId="0" applyNumberFormat="1" applyFont="1" applyBorder="1" applyAlignment="1">
      <alignment horizontal="center"/>
    </xf>
    <xf numFmtId="1" fontId="19" fillId="0" borderId="10" xfId="0" applyNumberFormat="1" applyFont="1" applyBorder="1" applyAlignment="1">
      <alignment horizontal="center"/>
    </xf>
    <xf numFmtId="0" fontId="13" fillId="0" borderId="10" xfId="0" applyFont="1" applyBorder="1"/>
    <xf numFmtId="0" fontId="18" fillId="0" borderId="10" xfId="0" applyFont="1" applyBorder="1"/>
    <xf numFmtId="0" fontId="20" fillId="0" borderId="10" xfId="0" applyFont="1" applyBorder="1"/>
    <xf numFmtId="0" fontId="16" fillId="0" borderId="10" xfId="0" applyFont="1" applyBorder="1"/>
    <xf numFmtId="0" fontId="21" fillId="0" borderId="0" xfId="0" applyFont="1" applyBorder="1"/>
    <xf numFmtId="1" fontId="16" fillId="6" borderId="10" xfId="0" applyNumberFormat="1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6" borderId="10" xfId="0" applyFont="1" applyFill="1" applyBorder="1"/>
    <xf numFmtId="0" fontId="13" fillId="0" borderId="6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/>
    </xf>
    <xf numFmtId="0" fontId="15" fillId="0" borderId="14" xfId="1" applyFont="1" applyFill="1" applyBorder="1" applyAlignment="1">
      <alignment horizontal="left" vertical="center"/>
    </xf>
    <xf numFmtId="0" fontId="13" fillId="0" borderId="14" xfId="0" applyNumberFormat="1" applyFont="1" applyBorder="1" applyAlignment="1">
      <alignment horizontal="center"/>
    </xf>
    <xf numFmtId="1" fontId="16" fillId="0" borderId="14" xfId="0" applyNumberFormat="1" applyFont="1" applyBorder="1" applyAlignment="1">
      <alignment horizontal="center"/>
    </xf>
    <xf numFmtId="0" fontId="16" fillId="0" borderId="14" xfId="0" applyNumberFormat="1" applyFont="1" applyBorder="1" applyAlignment="1">
      <alignment horizontal="center"/>
    </xf>
    <xf numFmtId="1" fontId="13" fillId="2" borderId="14" xfId="0" applyNumberFormat="1" applyFont="1" applyFill="1" applyBorder="1" applyAlignment="1">
      <alignment horizontal="center"/>
    </xf>
    <xf numFmtId="1" fontId="17" fillId="0" borderId="14" xfId="0" applyNumberFormat="1" applyFont="1" applyBorder="1" applyAlignment="1">
      <alignment horizontal="center"/>
    </xf>
    <xf numFmtId="1" fontId="13" fillId="0" borderId="14" xfId="0" applyNumberFormat="1" applyFont="1" applyBorder="1" applyAlignment="1">
      <alignment horizontal="center"/>
    </xf>
    <xf numFmtId="0" fontId="13" fillId="0" borderId="14" xfId="0" applyFont="1" applyBorder="1"/>
    <xf numFmtId="0" fontId="18" fillId="0" borderId="14" xfId="0" applyFont="1" applyBorder="1"/>
    <xf numFmtId="0" fontId="20" fillId="0" borderId="14" xfId="0" applyFont="1" applyBorder="1"/>
    <xf numFmtId="0" fontId="16" fillId="0" borderId="14" xfId="0" applyFont="1" applyBorder="1"/>
    <xf numFmtId="0" fontId="13" fillId="0" borderId="0" xfId="0" applyFont="1" applyBorder="1" applyAlignment="1">
      <alignment horizontal="center"/>
    </xf>
    <xf numFmtId="0" fontId="13" fillId="0" borderId="0" xfId="0" applyNumberFormat="1" applyFont="1" applyBorder="1" applyAlignment="1">
      <alignment horizontal="center"/>
    </xf>
    <xf numFmtId="0" fontId="16" fillId="0" borderId="0" xfId="0" applyNumberFormat="1" applyFont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1" fontId="18" fillId="0" borderId="0" xfId="0" applyNumberFormat="1" applyFont="1" applyBorder="1" applyAlignment="1">
      <alignment horizontal="center"/>
    </xf>
    <xf numFmtId="1" fontId="19" fillId="0" borderId="0" xfId="0" applyNumberFormat="1" applyFont="1" applyBorder="1" applyAlignment="1">
      <alignment horizontal="center"/>
    </xf>
    <xf numFmtId="0" fontId="18" fillId="0" borderId="0" xfId="0" applyFont="1" applyBorder="1"/>
    <xf numFmtId="0" fontId="20" fillId="0" borderId="0" xfId="0" applyFont="1" applyBorder="1"/>
    <xf numFmtId="0" fontId="16" fillId="0" borderId="0" xfId="0" applyFont="1" applyBorder="1"/>
    <xf numFmtId="0" fontId="12" fillId="5" borderId="7" xfId="0" applyNumberFormat="1" applyFont="1" applyFill="1" applyBorder="1" applyAlignment="1">
      <alignment horizontal="center" textRotation="90"/>
    </xf>
    <xf numFmtId="0" fontId="12" fillId="5" borderId="9" xfId="0" applyFont="1" applyFill="1" applyBorder="1" applyAlignment="1">
      <alignment horizontal="center" textRotation="90"/>
    </xf>
    <xf numFmtId="0" fontId="13" fillId="0" borderId="0" xfId="0" applyFont="1"/>
    <xf numFmtId="0" fontId="20" fillId="0" borderId="11" xfId="0" applyFont="1" applyBorder="1"/>
    <xf numFmtId="0" fontId="13" fillId="0" borderId="10" xfId="0" applyFont="1" applyBorder="1" applyAlignment="1">
      <alignment horizontal="right"/>
    </xf>
    <xf numFmtId="0" fontId="13" fillId="0" borderId="13" xfId="0" applyFont="1" applyFill="1" applyBorder="1" applyAlignment="1">
      <alignment horizontal="center"/>
    </xf>
    <xf numFmtId="1" fontId="18" fillId="0" borderId="14" xfId="0" applyNumberFormat="1" applyFont="1" applyBorder="1" applyAlignment="1">
      <alignment horizontal="center"/>
    </xf>
    <xf numFmtId="1" fontId="19" fillId="0" borderId="14" xfId="0" applyNumberFormat="1" applyFont="1" applyBorder="1" applyAlignment="1">
      <alignment horizontal="center"/>
    </xf>
    <xf numFmtId="0" fontId="20" fillId="0" borderId="12" xfId="0" applyFont="1" applyBorder="1"/>
    <xf numFmtId="0" fontId="13" fillId="0" borderId="0" xfId="0" applyFont="1" applyAlignment="1">
      <alignment horizontal="center"/>
    </xf>
    <xf numFmtId="0" fontId="13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1" fontId="18" fillId="0" borderId="0" xfId="0" applyNumberFormat="1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18" fillId="0" borderId="0" xfId="0" applyFont="1"/>
    <xf numFmtId="0" fontId="20" fillId="0" borderId="0" xfId="0" applyFont="1"/>
    <xf numFmtId="0" fontId="16" fillId="0" borderId="0" xfId="0" applyFont="1"/>
    <xf numFmtId="0" fontId="8" fillId="5" borderId="10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left"/>
    </xf>
    <xf numFmtId="0" fontId="8" fillId="5" borderId="10" xfId="0" applyFont="1" applyFill="1" applyBorder="1" applyAlignment="1" applyProtection="1">
      <alignment horizontal="left"/>
      <protection locked="0"/>
    </xf>
    <xf numFmtId="0" fontId="8" fillId="5" borderId="10" xfId="0" applyNumberFormat="1" applyFont="1" applyFill="1" applyBorder="1" applyAlignment="1">
      <alignment horizontal="center" textRotation="90"/>
    </xf>
    <xf numFmtId="0" fontId="9" fillId="5" borderId="10" xfId="0" applyNumberFormat="1" applyFont="1" applyFill="1" applyBorder="1" applyAlignment="1">
      <alignment horizontal="center" textRotation="90"/>
    </xf>
    <xf numFmtId="1" fontId="10" fillId="5" borderId="10" xfId="0" applyNumberFormat="1" applyFont="1" applyFill="1" applyBorder="1" applyAlignment="1">
      <alignment horizontal="center" textRotation="90"/>
    </xf>
    <xf numFmtId="1" fontId="11" fillId="5" borderId="10" xfId="0" applyNumberFormat="1" applyFont="1" applyFill="1" applyBorder="1" applyAlignment="1">
      <alignment horizontal="center" textRotation="90"/>
    </xf>
    <xf numFmtId="1" fontId="10" fillId="5" borderId="10" xfId="0" applyNumberFormat="1" applyFont="1" applyFill="1" applyBorder="1" applyAlignment="1">
      <alignment horizontal="center" textRotation="90" wrapText="1"/>
    </xf>
    <xf numFmtId="0" fontId="12" fillId="5" borderId="10" xfId="0" applyFont="1" applyFill="1" applyBorder="1" applyAlignment="1">
      <alignment horizontal="center" textRotation="90"/>
    </xf>
    <xf numFmtId="1" fontId="12" fillId="5" borderId="10" xfId="0" applyNumberFormat="1" applyFont="1" applyFill="1" applyBorder="1" applyAlignment="1">
      <alignment horizontal="center" textRotation="90"/>
    </xf>
    <xf numFmtId="0" fontId="13" fillId="5" borderId="10" xfId="0" applyFont="1" applyFill="1" applyBorder="1" applyAlignment="1">
      <alignment textRotation="90"/>
    </xf>
    <xf numFmtId="0" fontId="12" fillId="5" borderId="10" xfId="0" applyFont="1" applyFill="1" applyBorder="1" applyAlignment="1">
      <alignment textRotation="90"/>
    </xf>
    <xf numFmtId="0" fontId="14" fillId="5" borderId="10" xfId="0" applyFont="1" applyFill="1" applyBorder="1" applyAlignment="1">
      <alignment textRotation="90"/>
    </xf>
    <xf numFmtId="0" fontId="12" fillId="5" borderId="10" xfId="0" applyFont="1" applyFill="1" applyBorder="1" applyAlignment="1">
      <alignment textRotation="90" wrapText="1"/>
    </xf>
    <xf numFmtId="0" fontId="13" fillId="0" borderId="10" xfId="0" applyFont="1" applyBorder="1" applyAlignment="1">
      <alignment horizontal="center"/>
    </xf>
    <xf numFmtId="0" fontId="13" fillId="0" borderId="10" xfId="0" applyFont="1" applyBorder="1" applyProtection="1">
      <protection locked="0"/>
    </xf>
    <xf numFmtId="0" fontId="19" fillId="0" borderId="10" xfId="0" applyFont="1" applyBorder="1"/>
    <xf numFmtId="0" fontId="15" fillId="0" borderId="10" xfId="0" applyFont="1" applyBorder="1"/>
    <xf numFmtId="0" fontId="15" fillId="0" borderId="10" xfId="1" applyFont="1" applyFill="1" applyBorder="1" applyAlignment="1" applyProtection="1">
      <alignment horizontal="left" vertical="center"/>
      <protection locked="0"/>
    </xf>
    <xf numFmtId="0" fontId="16" fillId="6" borderId="10" xfId="0" applyNumberFormat="1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 vertical="center"/>
    </xf>
    <xf numFmtId="0" fontId="13" fillId="0" borderId="0" xfId="0" applyFont="1" applyBorder="1" applyProtection="1">
      <protection locked="0"/>
    </xf>
    <xf numFmtId="0" fontId="19" fillId="0" borderId="0" xfId="0" applyFont="1" applyBorder="1"/>
    <xf numFmtId="0" fontId="15" fillId="0" borderId="0" xfId="0" applyFont="1" applyBorder="1"/>
    <xf numFmtId="1" fontId="11" fillId="0" borderId="10" xfId="0" applyNumberFormat="1" applyFont="1" applyBorder="1" applyAlignment="1">
      <alignment horizontal="center"/>
    </xf>
    <xf numFmtId="0" fontId="21" fillId="0" borderId="0" xfId="0" applyFont="1"/>
    <xf numFmtId="0" fontId="19" fillId="0" borderId="14" xfId="0" applyFont="1" applyBorder="1"/>
    <xf numFmtId="0" fontId="15" fillId="0" borderId="14" xfId="0" applyFont="1" applyBorder="1"/>
    <xf numFmtId="0" fontId="16" fillId="0" borderId="0" xfId="0" applyNumberFormat="1" applyFont="1" applyAlignment="1">
      <alignment horizontal="center"/>
    </xf>
    <xf numFmtId="0" fontId="19" fillId="0" borderId="0" xfId="0" applyFont="1"/>
    <xf numFmtId="0" fontId="15" fillId="0" borderId="0" xfId="0" applyFont="1"/>
    <xf numFmtId="1" fontId="13" fillId="0" borderId="5" xfId="0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NumberFormat="1" applyFont="1" applyAlignment="1">
      <alignment horizontal="left"/>
    </xf>
    <xf numFmtId="0" fontId="15" fillId="0" borderId="10" xfId="1" applyNumberFormat="1" applyFont="1" applyFill="1" applyBorder="1" applyAlignment="1">
      <alignment horizontal="left" vertical="center"/>
    </xf>
    <xf numFmtId="1" fontId="22" fillId="0" borderId="10" xfId="0" applyNumberFormat="1" applyFont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1" fontId="22" fillId="6" borderId="10" xfId="0" applyNumberFormat="1" applyFont="1" applyFill="1" applyBorder="1" applyAlignment="1">
      <alignment horizontal="center"/>
    </xf>
    <xf numFmtId="0" fontId="13" fillId="0" borderId="10" xfId="0" applyNumberFormat="1" applyFont="1" applyBorder="1"/>
    <xf numFmtId="1" fontId="23" fillId="0" borderId="10" xfId="0" applyNumberFormat="1" applyFont="1" applyBorder="1" applyAlignment="1">
      <alignment horizontal="center"/>
    </xf>
    <xf numFmtId="1" fontId="24" fillId="0" borderId="10" xfId="0" applyNumberFormat="1" applyFont="1" applyBorder="1" applyAlignment="1">
      <alignment horizontal="center"/>
    </xf>
    <xf numFmtId="0" fontId="21" fillId="0" borderId="10" xfId="0" applyFont="1" applyBorder="1"/>
    <xf numFmtId="0" fontId="13" fillId="0" borderId="0" xfId="0" applyNumberFormat="1" applyFont="1" applyBorder="1"/>
    <xf numFmtId="0" fontId="13" fillId="0" borderId="0" xfId="0" applyNumberFormat="1" applyFont="1"/>
    <xf numFmtId="0" fontId="15" fillId="5" borderId="8" xfId="0" applyFont="1" applyFill="1" applyBorder="1" applyAlignment="1">
      <alignment horizontal="center"/>
    </xf>
    <xf numFmtId="0" fontId="25" fillId="5" borderId="7" xfId="0" applyFont="1" applyFill="1" applyBorder="1" applyAlignment="1">
      <alignment horizontal="left"/>
    </xf>
    <xf numFmtId="0" fontId="25" fillId="5" borderId="7" xfId="0" applyFont="1" applyFill="1" applyBorder="1" applyAlignment="1" applyProtection="1">
      <alignment horizontal="left"/>
      <protection locked="0"/>
    </xf>
    <xf numFmtId="0" fontId="25" fillId="5" borderId="7" xfId="0" applyNumberFormat="1" applyFont="1" applyFill="1" applyBorder="1" applyAlignment="1">
      <alignment horizontal="center" textRotation="90"/>
    </xf>
    <xf numFmtId="1" fontId="25" fillId="5" borderId="7" xfId="0" applyNumberFormat="1" applyFont="1" applyFill="1" applyBorder="1" applyAlignment="1">
      <alignment horizontal="center" textRotation="90"/>
    </xf>
    <xf numFmtId="1" fontId="25" fillId="5" borderId="7" xfId="0" applyNumberFormat="1" applyFont="1" applyFill="1" applyBorder="1" applyAlignment="1">
      <alignment horizontal="center" textRotation="90" wrapText="1"/>
    </xf>
    <xf numFmtId="0" fontId="25" fillId="5" borderId="7" xfId="0" applyFont="1" applyFill="1" applyBorder="1" applyAlignment="1">
      <alignment horizontal="center" textRotation="90"/>
    </xf>
    <xf numFmtId="0" fontId="25" fillId="5" borderId="7" xfId="0" applyFont="1" applyFill="1" applyBorder="1" applyAlignment="1">
      <alignment textRotation="90"/>
    </xf>
    <xf numFmtId="0" fontId="25" fillId="5" borderId="7" xfId="0" applyFont="1" applyFill="1" applyBorder="1" applyAlignment="1">
      <alignment textRotation="90" wrapText="1"/>
    </xf>
    <xf numFmtId="0" fontId="25" fillId="5" borderId="10" xfId="0" applyFont="1" applyFill="1" applyBorder="1" applyAlignment="1">
      <alignment horizontal="center" textRotation="90"/>
    </xf>
    <xf numFmtId="0" fontId="13" fillId="0" borderId="13" xfId="0" applyFont="1" applyFill="1" applyBorder="1" applyAlignment="1">
      <alignment horizontal="center" vertical="center"/>
    </xf>
    <xf numFmtId="1" fontId="16" fillId="6" borderId="14" xfId="0" applyNumberFormat="1" applyFont="1" applyFill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4" xfId="0" applyNumberFormat="1" applyFont="1" applyBorder="1"/>
    <xf numFmtId="1" fontId="23" fillId="0" borderId="14" xfId="0" applyNumberFormat="1" applyFont="1" applyBorder="1" applyAlignment="1">
      <alignment horizontal="center"/>
    </xf>
    <xf numFmtId="1" fontId="22" fillId="0" borderId="14" xfId="0" applyNumberFormat="1" applyFont="1" applyBorder="1" applyAlignment="1">
      <alignment horizontal="center"/>
    </xf>
    <xf numFmtId="0" fontId="13" fillId="0" borderId="14" xfId="0" applyFont="1" applyBorder="1" applyProtection="1">
      <protection locked="0"/>
    </xf>
    <xf numFmtId="1" fontId="8" fillId="0" borderId="14" xfId="0" applyNumberFormat="1" applyFont="1" applyBorder="1" applyAlignment="1">
      <alignment horizontal="center"/>
    </xf>
    <xf numFmtId="0" fontId="15" fillId="5" borderId="7" xfId="0" applyFont="1" applyFill="1" applyBorder="1" applyAlignment="1">
      <alignment horizontal="left" wrapText="1"/>
    </xf>
    <xf numFmtId="1" fontId="24" fillId="0" borderId="14" xfId="0" applyNumberFormat="1" applyFont="1" applyBorder="1" applyAlignment="1">
      <alignment horizontal="center"/>
    </xf>
    <xf numFmtId="0" fontId="15" fillId="0" borderId="14" xfId="1" applyNumberFormat="1" applyFont="1" applyFill="1" applyBorder="1" applyAlignment="1">
      <alignment horizontal="left" vertical="center"/>
    </xf>
    <xf numFmtId="1" fontId="11" fillId="0" borderId="14" xfId="0" applyNumberFormat="1" applyFont="1" applyBorder="1" applyAlignment="1">
      <alignment horizontal="center"/>
    </xf>
    <xf numFmtId="1" fontId="8" fillId="0" borderId="10" xfId="0" applyNumberFormat="1" applyFont="1" applyBorder="1" applyAlignment="1">
      <alignment horizontal="center"/>
    </xf>
    <xf numFmtId="1" fontId="15" fillId="0" borderId="10" xfId="0" applyNumberFormat="1" applyFont="1" applyBorder="1" applyAlignment="1">
      <alignment horizontal="center"/>
    </xf>
    <xf numFmtId="1" fontId="15" fillId="6" borderId="10" xfId="0" applyNumberFormat="1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 vertical="center"/>
    </xf>
    <xf numFmtId="0" fontId="15" fillId="0" borderId="14" xfId="1" applyFont="1" applyFill="1" applyBorder="1" applyAlignment="1" applyProtection="1">
      <alignment horizontal="left" vertical="center"/>
      <protection locked="0"/>
    </xf>
    <xf numFmtId="0" fontId="15" fillId="0" borderId="10" xfId="0" applyNumberFormat="1" applyFont="1" applyBorder="1" applyAlignment="1">
      <alignment horizontal="center"/>
    </xf>
    <xf numFmtId="0" fontId="13" fillId="0" borderId="10" xfId="0" applyFont="1" applyBorder="1" applyAlignment="1">
      <alignment horizontal="left"/>
    </xf>
    <xf numFmtId="0" fontId="8" fillId="5" borderId="7" xfId="0" applyFont="1" applyFill="1" applyBorder="1" applyAlignment="1">
      <alignment horizontal="center"/>
    </xf>
    <xf numFmtId="0" fontId="12" fillId="5" borderId="7" xfId="0" applyFont="1" applyFill="1" applyBorder="1" applyAlignment="1">
      <alignment horizontal="left"/>
    </xf>
    <xf numFmtId="0" fontId="8" fillId="5" borderId="7" xfId="0" applyNumberFormat="1" applyFont="1" applyFill="1" applyBorder="1" applyAlignment="1">
      <alignment horizontal="left"/>
    </xf>
    <xf numFmtId="0" fontId="18" fillId="0" borderId="11" xfId="0" applyFont="1" applyBorder="1"/>
    <xf numFmtId="0" fontId="13" fillId="0" borderId="10" xfId="0" applyNumberFormat="1" applyFont="1" applyBorder="1" applyAlignment="1">
      <alignment horizontal="left"/>
    </xf>
    <xf numFmtId="0" fontId="18" fillId="0" borderId="12" xfId="0" applyFont="1" applyBorder="1"/>
    <xf numFmtId="1" fontId="13" fillId="6" borderId="10" xfId="0" applyNumberFormat="1" applyFont="1" applyFill="1" applyBorder="1" applyAlignment="1">
      <alignment horizontal="center"/>
    </xf>
    <xf numFmtId="0" fontId="13" fillId="0" borderId="10" xfId="1" applyFont="1" applyFill="1" applyBorder="1" applyAlignment="1">
      <alignment horizontal="left" vertical="center"/>
    </xf>
    <xf numFmtId="0" fontId="13" fillId="6" borderId="14" xfId="0" applyNumberFormat="1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13" fillId="0" borderId="6" xfId="0" applyFont="1" applyBorder="1"/>
    <xf numFmtId="0" fontId="21" fillId="0" borderId="14" xfId="0" applyFont="1" applyBorder="1"/>
    <xf numFmtId="1" fontId="15" fillId="0" borderId="14" xfId="0" applyNumberFormat="1" applyFont="1" applyBorder="1" applyAlignment="1">
      <alignment horizontal="center"/>
    </xf>
    <xf numFmtId="0" fontId="20" fillId="0" borderId="7" xfId="0" applyFont="1" applyBorder="1"/>
    <xf numFmtId="0" fontId="20" fillId="0" borderId="15" xfId="0" applyFont="1" applyBorder="1"/>
    <xf numFmtId="0" fontId="13" fillId="0" borderId="14" xfId="0" applyFont="1" applyBorder="1" applyAlignment="1">
      <alignment horizontal="left"/>
    </xf>
    <xf numFmtId="1" fontId="16" fillId="7" borderId="10" xfId="0" applyNumberFormat="1" applyFont="1" applyFill="1" applyBorder="1" applyAlignment="1">
      <alignment horizontal="center"/>
    </xf>
    <xf numFmtId="1" fontId="15" fillId="7" borderId="10" xfId="0" applyNumberFormat="1" applyFont="1" applyFill="1" applyBorder="1" applyAlignment="1">
      <alignment horizontal="center"/>
    </xf>
    <xf numFmtId="0" fontId="13" fillId="0" borderId="14" xfId="0" applyNumberFormat="1" applyFont="1" applyBorder="1" applyAlignment="1">
      <alignment horizontal="left"/>
    </xf>
    <xf numFmtId="1" fontId="15" fillId="6" borderId="14" xfId="0" applyNumberFormat="1" applyFont="1" applyFill="1" applyBorder="1" applyAlignment="1">
      <alignment horizontal="center"/>
    </xf>
    <xf numFmtId="0" fontId="15" fillId="6" borderId="14" xfId="0" applyNumberFormat="1" applyFont="1" applyFill="1" applyBorder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44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0" formatCode="General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</dxf>
    <dxf>
      <font>
        <strike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border diagonalUp="0" diagonalDown="0">
        <left style="medium">
          <color indexed="64"/>
        </left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0" formatCode="General"/>
      <alignment horizontal="left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border>
        <top style="medium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i val="0"/>
        <strike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9" tint="0.39997558519241921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>
        <left style="medium">
          <color indexed="64"/>
        </left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acers" displayName="racers" ref="A1:AJ68" totalsRowShown="0" headerRowDxfId="445" dataDxfId="443" headerRowBorderDxfId="444" tableBorderDxfId="442" totalsRowBorderDxfId="441">
  <sortState xmlns:xlrd2="http://schemas.microsoft.com/office/spreadsheetml/2017/richdata2" ref="A2:AJ67">
    <sortCondition descending="1" ref="E2"/>
  </sortState>
  <tableColumns count="36">
    <tableColumn id="2" xr3:uid="{00000000-0010-0000-0000-000002000000}" name="Rank" dataDxfId="440"/>
    <tableColumn id="3" xr3:uid="{00000000-0010-0000-0000-000003000000}" name="Last Name" dataDxfId="439"/>
    <tableColumn id="4" xr3:uid="{00000000-0010-0000-0000-000004000000}" name="First Name" dataDxfId="438"/>
    <tableColumn id="5" xr3:uid="{00000000-0010-0000-0000-000005000000}" name="Club/Team" dataDxfId="437"/>
    <tableColumn id="7" xr3:uid="{00000000-0010-0000-0000-000007000000}" name="2019 ARC Series Points" dataDxfId="436">
      <calculatedColumnFormula>SUM(F2,G2,H2)</calculatedColumnFormula>
    </tableColumn>
    <tableColumn id="15" xr3:uid="{00000000-0010-0000-0000-00000F000000}" name="2019 Mass Start Points" dataDxfId="435">
      <calculatedColumnFormula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calculatedColumnFormula>
    </tableColumn>
    <tableColumn id="16" xr3:uid="{00000000-0010-0000-0000-000010000000}" name="2019 ITT Points" dataDxfId="434">
      <calculatedColumnFormula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calculatedColumnFormula>
    </tableColumn>
    <tableColumn id="18" xr3:uid="{00000000-0010-0000-0000-000012000000}" name="2019 GC/Omnium Points" dataDxfId="433">
      <calculatedColumnFormula>SUM(racers[[#This Row],[Tour de Sask Omnium (B)]]+racers[[#This Row],[RMCC - Omnium (A)]]+racers[[#This Row],[Tour de Bowness - Omnium (A)]])</calculatedColumnFormula>
    </tableColumn>
    <tableColumn id="8" xr3:uid="{58BCBB4F-0CA2-4C8F-85C3-300A6A4CF898}" name="Hay City Road Race" dataDxfId="432"/>
    <tableColumn id="19" xr3:uid="{00000000-0010-0000-0000-000013000000}" name="Hay City Crit (B)" dataDxfId="431"/>
    <tableColumn id="9" xr3:uid="{B3C64E15-F8AD-47DF-B49C-1175BD94580E}" name="Stieda Stage Race - Road Race (B)" dataDxfId="430"/>
    <tableColumn id="20" xr3:uid="{00000000-0010-0000-0000-000014000000}" name="Stieda Stage Race - Criterium (B)" dataDxfId="429"/>
    <tableColumn id="21" xr3:uid="{00000000-0010-0000-0000-000015000000}" name="Velocity Spring Race Crit (B)" dataDxfId="428"/>
    <tableColumn id="22" xr3:uid="{00000000-0010-0000-0000-000016000000}" name="Velocity Spring Race ITT (B)" dataDxfId="427"/>
    <tableColumn id="23" xr3:uid="{00000000-0010-0000-0000-000017000000}" name="Tour de Sask (B)" dataDxfId="426"/>
    <tableColumn id="44" xr3:uid="{00000000-0010-0000-0000-00002C000000}" name="Tour de Sask (B)2" dataDxfId="425"/>
    <tableColumn id="1" xr3:uid="{7ED59223-5CEA-494F-8281-77E68E2A5537}" name="Tour de Sask Omnium (B)" dataDxfId="424"/>
    <tableColumn id="10" xr3:uid="{00000000-0010-0000-0000-00000A000000}" name="RMCC - Road Race (A)" dataDxfId="423"/>
    <tableColumn id="24" xr3:uid="{00000000-0010-0000-0000-000018000000}" name="RMCC - Hill Climb (A)" dataDxfId="422"/>
    <tableColumn id="25" xr3:uid="{00000000-0010-0000-0000-000019000000}" name="RMCC - Criterium (A)" dataDxfId="421"/>
    <tableColumn id="26" xr3:uid="{00000000-0010-0000-0000-00001A000000}" name="RMCC - Omnium (A)" dataDxfId="420"/>
    <tableColumn id="27" xr3:uid="{00000000-0010-0000-0000-00001B000000}" name="Chinook Time Trial" dataDxfId="419"/>
    <tableColumn id="28" xr3:uid="{00000000-0010-0000-0000-00001C000000}" name="Pigeon Lake Road Race (B)" dataDxfId="418"/>
    <tableColumn id="29" xr3:uid="{00000000-0010-0000-0000-00001D000000}" name="Criterium Redux (A)" dataDxfId="417"/>
    <tableColumn id="30" xr3:uid="{00000000-0010-0000-0000-00001E000000}" name="Canada Day Crit (B)" dataDxfId="416"/>
    <tableColumn id="31" xr3:uid="{00000000-0010-0000-0000-00001F000000}" name="Pedalhead ITT (B)" dataDxfId="415"/>
    <tableColumn id="32" xr3:uid="{00000000-0010-0000-0000-000020000000}" name="Stampede Road Race (A)" dataDxfId="414"/>
    <tableColumn id="33" xr3:uid="{00000000-0010-0000-0000-000021000000}" name="Pedoton Double Down Crit (A)" dataDxfId="413"/>
    <tableColumn id="34" xr3:uid="{00000000-0010-0000-0000-000022000000}" name="Pedoton Double Down Crit (B)2" dataDxfId="412"/>
    <tableColumn id="35" xr3:uid="{00000000-0010-0000-0000-000023000000}" name="Tour de Bowness - Road Race (A)" dataDxfId="411"/>
    <tableColumn id="36" xr3:uid="{00000000-0010-0000-0000-000024000000}" name="Tour de Bowness - Hill Climb (B)" dataDxfId="410"/>
    <tableColumn id="37" xr3:uid="{00000000-0010-0000-0000-000025000000}" name="Tour de Bowness - Criterium (B)" dataDxfId="409"/>
    <tableColumn id="53" xr3:uid="{00000000-0010-0000-0000-000035000000}" name="Tour de Bowness - Omnium (A)" dataDxfId="408"/>
    <tableColumn id="39" xr3:uid="{00000000-0010-0000-0000-000027000000}" name="ITT Provincial Championships (A)" dataDxfId="407"/>
    <tableColumn id="11" xr3:uid="{8D7FCA50-CBD9-4E28-A3A3-84F29234FC29}" name="Juventus ITT (B)" dataDxfId="406"/>
    <tableColumn id="38" xr3:uid="{00000000-0010-0000-0000-000026000000}" name="PRW Crit (B)" dataDxfId="405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racers8" displayName="racers8" ref="A1:AR100" totalsRowShown="0" headerRowDxfId="404" dataDxfId="402" headerRowBorderDxfId="403" tableBorderDxfId="401">
  <sortState xmlns:xlrd2="http://schemas.microsoft.com/office/spreadsheetml/2017/richdata2" ref="A2:AR100">
    <sortCondition descending="1" ref="E2:E100"/>
  </sortState>
  <tableColumns count="44">
    <tableColumn id="2" xr3:uid="{00000000-0010-0000-0100-000002000000}" name="Rank" dataDxfId="400"/>
    <tableColumn id="3" xr3:uid="{00000000-0010-0000-0100-000003000000}" name="Last Name" dataDxfId="399"/>
    <tableColumn id="4" xr3:uid="{00000000-0010-0000-0100-000004000000}" name="First Name" dataDxfId="398"/>
    <tableColumn id="5" xr3:uid="{00000000-0010-0000-0100-000005000000}" name="Club/Team" dataDxfId="397"/>
    <tableColumn id="7" xr3:uid="{00000000-0010-0000-0100-000007000000}" name="2019 ARC Series Points" dataDxfId="396">
      <calculatedColumnFormula>SUM(N2,O2,P2)</calculatedColumnFormula>
    </tableColumn>
    <tableColumn id="8" xr3:uid="{00000000-0010-0000-0100-000008000000}" name="Total Upgrade Points" dataDxfId="395">
      <calculatedColumnFormula>SUM(G2,H2,I2,J2,L2,N2)</calculatedColumnFormula>
    </tableColumn>
    <tableColumn id="1" xr3:uid="{00000000-0010-0000-0100-000001000000}" name="Time Trial Upgrade Points" dataDxfId="394">
      <calculatedColumnFormula>+IF(SUM(K2,M2,O2)&gt;20,20,SUM(K2,M2,O2))</calculatedColumnFormula>
    </tableColumn>
    <tableColumn id="9" xr3:uid="{00000000-0010-0000-0100-000009000000}" name="2019 Learn to Race Points" dataDxfId="393"/>
    <tableColumn id="10" xr3:uid="{00000000-0010-0000-0100-00000A000000}" name="2018 Learn to Race Points2" dataDxfId="392"/>
    <tableColumn id="11" xr3:uid="{00000000-0010-0000-0100-00000B000000}" name="2018 Mass Start Upgrade Points" dataDxfId="391"/>
    <tableColumn id="12" xr3:uid="{00000000-0010-0000-0100-00000C000000}" name="2018 ITT Points" dataDxfId="390"/>
    <tableColumn id="13" xr3:uid="{00000000-0010-0000-0100-00000D000000}" name="2018/9 Out of Province Mass Start Upgrade Points" dataDxfId="389"/>
    <tableColumn id="14" xr3:uid="{00000000-0010-0000-0100-00000E000000}" name="2018/19 Out of Province ITT Upgrade Points" dataDxfId="388"/>
    <tableColumn id="15" xr3:uid="{00000000-0010-0000-0100-00000F000000}" name="2019 Mass Start Points" dataDxfId="387">
      <calculatedColumnFormula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calculatedColumnFormula>
    </tableColumn>
    <tableColumn id="16" xr3:uid="{00000000-0010-0000-0100-000010000000}" name="2019 ITT Points2" dataDxfId="386">
      <calculatedColumnFormula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calculatedColumnFormula>
    </tableColumn>
    <tableColumn id="18" xr3:uid="{00000000-0010-0000-0100-000012000000}" name="2019 GC/Omnium Points" dataDxfId="385">
      <calculatedColumnFormula>SUM(racers8[[#This Row],[Tour de Sask Omnium (B)]]+racers8[[#This Row],[RMCC - Omnium (A)]]+racers8[[#This Row],[Tour de Bowness - Omnium (A)]])</calculatedColumnFormula>
    </tableColumn>
    <tableColumn id="19" xr3:uid="{00000000-0010-0000-0100-000013000000}" name="Hay City Road Race" dataDxfId="384"/>
    <tableColumn id="20" xr3:uid="{00000000-0010-0000-0100-000014000000}" name="Hay City Crit (B)" dataDxfId="383"/>
    <tableColumn id="21" xr3:uid="{00000000-0010-0000-0100-000015000000}" name="Stieda Stage Race - Road Race (B)" dataDxfId="382"/>
    <tableColumn id="22" xr3:uid="{00000000-0010-0000-0100-000016000000}" name="Stieda Stage Race - Criterium (B)" dataDxfId="381"/>
    <tableColumn id="23" xr3:uid="{00000000-0010-0000-0100-000017000000}" name="Velocity Spring Race Crit (B)" dataDxfId="380"/>
    <tableColumn id="45" xr3:uid="{00000000-0010-0000-0100-00002D000000}" name="Velocity Spring Race ITT (B)" dataDxfId="379"/>
    <tableColumn id="46" xr3:uid="{00000000-0010-0000-0100-00002E000000}" name="Tour de Sask (B)" dataDxfId="378"/>
    <tableColumn id="24" xr3:uid="{00000000-0010-0000-0100-000018000000}" name="Tour de Sask (B)2" dataDxfId="377"/>
    <tableColumn id="6" xr3:uid="{15215C90-43FE-4329-A76D-7C1EE02DC952}" name="Tour de Sask Omnium (B)" dataDxfId="376"/>
    <tableColumn id="25" xr3:uid="{00000000-0010-0000-0100-000019000000}" name="RMCC - Road Race (A)" dataDxfId="375"/>
    <tableColumn id="26" xr3:uid="{00000000-0010-0000-0100-00001A000000}" name="RMCC - Hill Climb (A)" dataDxfId="374"/>
    <tableColumn id="27" xr3:uid="{00000000-0010-0000-0100-00001B000000}" name="RMCC - Criterium (A)" dataDxfId="373"/>
    <tableColumn id="28" xr3:uid="{00000000-0010-0000-0100-00001C000000}" name="RMCC - Omnium (A)" dataDxfId="372"/>
    <tableColumn id="29" xr3:uid="{00000000-0010-0000-0100-00001D000000}" name="Chinook Time Trial" dataDxfId="371"/>
    <tableColumn id="30" xr3:uid="{00000000-0010-0000-0100-00001E000000}" name="Pigeon Lake Road Race (B)" dataDxfId="370"/>
    <tableColumn id="31" xr3:uid="{00000000-0010-0000-0100-00001F000000}" name="Criterium Redux (A)" dataDxfId="369"/>
    <tableColumn id="32" xr3:uid="{00000000-0010-0000-0100-000020000000}" name="Canada Day Crit (B)" dataDxfId="368"/>
    <tableColumn id="33" xr3:uid="{00000000-0010-0000-0100-000021000000}" name="Pedalhead ITT (B)" dataDxfId="367"/>
    <tableColumn id="34" xr3:uid="{00000000-0010-0000-0100-000022000000}" name="Stampede Road Race (A)" dataDxfId="366"/>
    <tableColumn id="35" xr3:uid="{00000000-0010-0000-0100-000023000000}" name="Pedoton Double Down Crit (A)" dataDxfId="365"/>
    <tableColumn id="36" xr3:uid="{00000000-0010-0000-0100-000024000000}" name="Pedoton Double Down Crit (B)2" dataDxfId="364"/>
    <tableColumn id="37" xr3:uid="{00000000-0010-0000-0100-000025000000}" name="Tour de Bowness - Road Race (A)" dataDxfId="363"/>
    <tableColumn id="53" xr3:uid="{00000000-0010-0000-0100-000035000000}" name="Tour de Bowness - Hill Climb (B)" dataDxfId="362"/>
    <tableColumn id="38" xr3:uid="{00000000-0010-0000-0100-000026000000}" name="Tour de Bowness - Criterium (B)" dataDxfId="361"/>
    <tableColumn id="39" xr3:uid="{00000000-0010-0000-0100-000027000000}" name="Tour de Bowness - Omnium (A)" dataDxfId="360"/>
    <tableColumn id="44" xr3:uid="{00000000-0010-0000-0100-00002C000000}" name="ITT Provincial Championships (A)" dataDxfId="359"/>
    <tableColumn id="17" xr3:uid="{0BCAC079-751F-412E-A76B-9758B744D690}" name="Juventus ITT (B)" dataDxfId="358"/>
    <tableColumn id="40" xr3:uid="{00000000-0010-0000-0100-000028000000}" name="PRW Crit (B)" dataDxfId="357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racers7" displayName="racers7" ref="A1:AR102" totalsRowShown="0" headerRowDxfId="356" dataDxfId="354" headerRowBorderDxfId="355" tableBorderDxfId="353" totalsRowBorderDxfId="352">
  <sortState xmlns:xlrd2="http://schemas.microsoft.com/office/spreadsheetml/2017/richdata2" ref="A2:AR102">
    <sortCondition descending="1" ref="E2:E102"/>
  </sortState>
  <tableColumns count="44">
    <tableColumn id="1" xr3:uid="{00000000-0010-0000-0200-000001000000}" name="Rank" dataDxfId="351"/>
    <tableColumn id="3" xr3:uid="{00000000-0010-0000-0200-000003000000}" name="Last Name" dataDxfId="350"/>
    <tableColumn id="4" xr3:uid="{00000000-0010-0000-0200-000004000000}" name="First Name" dataDxfId="349"/>
    <tableColumn id="5" xr3:uid="{00000000-0010-0000-0200-000005000000}" name="Club/Team" dataDxfId="348"/>
    <tableColumn id="7" xr3:uid="{00000000-0010-0000-0200-000007000000}" name="2019 ARC Series Points" dataDxfId="347">
      <calculatedColumnFormula>SUM(N2,O2,P2)</calculatedColumnFormula>
    </tableColumn>
    <tableColumn id="8" xr3:uid="{00000000-0010-0000-0200-000008000000}" name="Total Upgrade Points" dataDxfId="346">
      <calculatedColumnFormula>SUM(G2,H2,I2,J2,L2,N2)</calculatedColumnFormula>
    </tableColumn>
    <tableColumn id="2" xr3:uid="{00000000-0010-0000-0200-000002000000}" name="Time Trial Upgrade Points" dataDxfId="345">
      <calculatedColumnFormula>+IF(SUM(K2,M2,O2)&gt;20,20,SUM(K2,M2,O2))</calculatedColumnFormula>
    </tableColumn>
    <tableColumn id="9" xr3:uid="{00000000-0010-0000-0200-000009000000}" name="2019 Learn to Race Points" dataDxfId="344"/>
    <tableColumn id="10" xr3:uid="{00000000-0010-0000-0200-00000A000000}" name="2018 Learn to Race Points2" dataDxfId="343"/>
    <tableColumn id="11" xr3:uid="{00000000-0010-0000-0200-00000B000000}" name="2018 Mass Start Upgrade Points" dataDxfId="342"/>
    <tableColumn id="12" xr3:uid="{00000000-0010-0000-0200-00000C000000}" name="2018 ITT Points" dataDxfId="341"/>
    <tableColumn id="13" xr3:uid="{00000000-0010-0000-0200-00000D000000}" name="2018/9 Out of Province Mass Start Upgrade Points" dataDxfId="340"/>
    <tableColumn id="14" xr3:uid="{00000000-0010-0000-0200-00000E000000}" name="2018/19 Out of Province ITT Upgrade Points" dataDxfId="339"/>
    <tableColumn id="15" xr3:uid="{00000000-0010-0000-0200-00000F000000}" name="2019 Mass Start Points" dataDxfId="338">
      <calculatedColumnFormula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calculatedColumnFormula>
    </tableColumn>
    <tableColumn id="16" xr3:uid="{00000000-0010-0000-0200-000010000000}" name="2019 ITT Points2" dataDxfId="337">
      <calculatedColumnFormula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calculatedColumnFormula>
    </tableColumn>
    <tableColumn id="18" xr3:uid="{00000000-0010-0000-0200-000012000000}" name="2019 GC/Omnium Points" dataDxfId="336">
      <calculatedColumnFormula>SUM(racers7[[#This Row],[Tour de Sask Omnium (B)]]+racers7[[#This Row],[RMCC - Omnium (A)]]+racers7[[#This Row],[Tour de Bowness - Omnium (A)]])</calculatedColumnFormula>
    </tableColumn>
    <tableColumn id="19" xr3:uid="{00000000-0010-0000-0200-000013000000}" name="Hay City Road Race" dataDxfId="335"/>
    <tableColumn id="20" xr3:uid="{00000000-0010-0000-0200-000014000000}" name="Hay City Crit (B)" dataDxfId="334"/>
    <tableColumn id="21" xr3:uid="{00000000-0010-0000-0200-000015000000}" name="Stieda Stage Race - Road Race (B)" dataDxfId="333"/>
    <tableColumn id="22" xr3:uid="{00000000-0010-0000-0200-000016000000}" name="Stieda Stage Race - Criterium (B)" dataDxfId="332"/>
    <tableColumn id="23" xr3:uid="{00000000-0010-0000-0200-000017000000}" name="Velocity Spring Race Crit (B)" dataDxfId="331"/>
    <tableColumn id="46" xr3:uid="{00000000-0010-0000-0200-00002E000000}" name="Velocity Spring Race ITT (B)" dataDxfId="330"/>
    <tableColumn id="45" xr3:uid="{00000000-0010-0000-0200-00002D000000}" name="Tour de Sask (B)" dataDxfId="329"/>
    <tableColumn id="24" xr3:uid="{00000000-0010-0000-0200-000018000000}" name="Tour de Sask (B)2" dataDxfId="328"/>
    <tableColumn id="6" xr3:uid="{1ECC4B88-DC83-40A6-890B-93522B8F48F2}" name="Tour de Sask Omnium (B)" dataDxfId="327"/>
    <tableColumn id="25" xr3:uid="{00000000-0010-0000-0200-000019000000}" name="RMCC - Road Race (A)" dataDxfId="326"/>
    <tableColumn id="26" xr3:uid="{00000000-0010-0000-0200-00001A000000}" name="RMCC - Hill Climb (A)" dataDxfId="325"/>
    <tableColumn id="27" xr3:uid="{00000000-0010-0000-0200-00001B000000}" name="RMCC - Criterium (A)" dataDxfId="324"/>
    <tableColumn id="28" xr3:uid="{00000000-0010-0000-0200-00001C000000}" name="RMCC - Omnium (A)" dataDxfId="323"/>
    <tableColumn id="29" xr3:uid="{00000000-0010-0000-0200-00001D000000}" name="Chinook Time Trial" dataDxfId="322"/>
    <tableColumn id="30" xr3:uid="{00000000-0010-0000-0200-00001E000000}" name="Pigeon Lake Road Race (B)" dataDxfId="321"/>
    <tableColumn id="31" xr3:uid="{00000000-0010-0000-0200-00001F000000}" name="Criterium Redux (A)" dataDxfId="320"/>
    <tableColumn id="32" xr3:uid="{00000000-0010-0000-0200-000020000000}" name="Canada Day Crit (B)" dataDxfId="319"/>
    <tableColumn id="33" xr3:uid="{00000000-0010-0000-0200-000021000000}" name="Pedalhead ITT (B)" dataDxfId="318"/>
    <tableColumn id="34" xr3:uid="{00000000-0010-0000-0200-000022000000}" name="Stampede Road Race (A)" dataDxfId="317"/>
    <tableColumn id="35" xr3:uid="{00000000-0010-0000-0200-000023000000}" name="Pedoton Double Down Crit (A)" dataDxfId="316"/>
    <tableColumn id="36" xr3:uid="{00000000-0010-0000-0200-000024000000}" name="Pedoton Double Down Crit (B)2" dataDxfId="315"/>
    <tableColumn id="37" xr3:uid="{00000000-0010-0000-0200-000025000000}" name="Tour de Bowness - Road Race (A)" dataDxfId="314"/>
    <tableColumn id="53" xr3:uid="{00000000-0010-0000-0200-000035000000}" name="Tour de Bowness - Hill Climb (B)" dataDxfId="313"/>
    <tableColumn id="38" xr3:uid="{00000000-0010-0000-0200-000026000000}" name="Tour de Bowness - Criterium (B)" dataDxfId="312"/>
    <tableColumn id="39" xr3:uid="{00000000-0010-0000-0200-000027000000}" name="Tour de Bowness - Omnium (A)" dataDxfId="311"/>
    <tableColumn id="44" xr3:uid="{00000000-0010-0000-0200-00002C000000}" name="ITT Provincial Championships (A)" dataDxfId="310"/>
    <tableColumn id="17" xr3:uid="{66C734CD-BE8C-4323-BA0A-E30841F6858E}" name="Juventus ITT (B)" dataDxfId="309"/>
    <tableColumn id="40" xr3:uid="{00000000-0010-0000-0200-000028000000}" name="PRW Crit (B)" dataDxfId="308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racers6" displayName="racers6" ref="A1:AS116" totalsRowShown="0" headerRowDxfId="307" dataDxfId="305" headerRowBorderDxfId="306" tableBorderDxfId="304" totalsRowBorderDxfId="303">
  <sortState xmlns:xlrd2="http://schemas.microsoft.com/office/spreadsheetml/2017/richdata2" ref="A2:AS116">
    <sortCondition descending="1" ref="E2"/>
  </sortState>
  <tableColumns count="45">
    <tableColumn id="2" xr3:uid="{00000000-0010-0000-0300-000002000000}" name="Rank" dataDxfId="302"/>
    <tableColumn id="3" xr3:uid="{00000000-0010-0000-0300-000003000000}" name="Last Name" dataDxfId="301"/>
    <tableColumn id="4" xr3:uid="{00000000-0010-0000-0300-000004000000}" name="First Name" dataDxfId="300"/>
    <tableColumn id="5" xr3:uid="{00000000-0010-0000-0300-000005000000}" name="Club/Team" dataDxfId="299"/>
    <tableColumn id="7" xr3:uid="{00000000-0010-0000-0300-000007000000}" name="2019 ARC Series Points" dataDxfId="298">
      <calculatedColumnFormula>SUM(O2,P2,Q2)</calculatedColumnFormula>
    </tableColumn>
    <tableColumn id="8" xr3:uid="{00000000-0010-0000-0300-000008000000}" name="Total Upgrade Points" dataDxfId="297">
      <calculatedColumnFormula>SUM(G2,H2,I2,J2,K2,M2,O2)</calculatedColumnFormula>
    </tableColumn>
    <tableColumn id="1" xr3:uid="{00000000-0010-0000-0300-000001000000}" name="Time Trial Upgrade Points" dataDxfId="296">
      <calculatedColumnFormula>+IF(SUM(L2,N2,P2)&gt;15,15,SUM(L2,N2,P2))</calculatedColumnFormula>
    </tableColumn>
    <tableColumn id="9" xr3:uid="{00000000-0010-0000-0300-000009000000}" name="2019 Learn to Race Points" dataDxfId="295"/>
    <tableColumn id="10" xr3:uid="{00000000-0010-0000-0300-00000A000000}" name="2019 Learn to Race Points 2" dataDxfId="294"/>
    <tableColumn id="6" xr3:uid="{11066BD4-BDC4-43CB-918F-7D3E5BBA0DB1}" name="2019 Learn to Race Points 3" dataDxfId="293"/>
    <tableColumn id="11" xr3:uid="{00000000-0010-0000-0300-00000B000000}" name="2018 Mass Start Upgrade Points" dataDxfId="292"/>
    <tableColumn id="12" xr3:uid="{00000000-0010-0000-0300-00000C000000}" name="2018 ITT Points" dataDxfId="291"/>
    <tableColumn id="13" xr3:uid="{00000000-0010-0000-0300-00000D000000}" name="2018/9 Out of Province Mass Start Upgrade Points" dataDxfId="290"/>
    <tableColumn id="14" xr3:uid="{00000000-0010-0000-0300-00000E000000}" name="2018/19 Out of Province ITT Upgrade Points" dataDxfId="289"/>
    <tableColumn id="15" xr3:uid="{00000000-0010-0000-0300-00000F000000}" name="2019 Mass Start Points" dataDxfId="288">
      <calculatedColumnFormula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calculatedColumnFormula>
    </tableColumn>
    <tableColumn id="16" xr3:uid="{00000000-0010-0000-0300-000010000000}" name="2019 ITT Points2" dataDxfId="287">
      <calculatedColumnFormula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calculatedColumnFormula>
    </tableColumn>
    <tableColumn id="18" xr3:uid="{00000000-0010-0000-0300-000012000000}" name="2019 GC/Omnium Points" dataDxfId="286">
      <calculatedColumnFormula>SUM(racers6[[#This Row],[Tour de Sask Omnium (B)]]+racers6[[#This Row],[RMCC - Omnium (A)]]+racers6[[#This Row],[Tour de Bowness - Omnium (A)]])</calculatedColumnFormula>
    </tableColumn>
    <tableColumn id="19" xr3:uid="{00000000-0010-0000-0300-000013000000}" name="Hay City Road Race" dataDxfId="285"/>
    <tableColumn id="20" xr3:uid="{00000000-0010-0000-0300-000014000000}" name="Hay City Crit (B)" dataDxfId="284"/>
    <tableColumn id="21" xr3:uid="{00000000-0010-0000-0300-000015000000}" name="Stieda Stage Race - Road Race (B)" dataDxfId="283"/>
    <tableColumn id="22" xr3:uid="{00000000-0010-0000-0300-000016000000}" name="Stieda Stage Race - Criterium (B)" dataDxfId="282"/>
    <tableColumn id="23" xr3:uid="{00000000-0010-0000-0300-000017000000}" name="Velocity Spring Race Crit (B)" dataDxfId="281"/>
    <tableColumn id="45" xr3:uid="{00000000-0010-0000-0300-00002D000000}" name="Velocity Spring Race ITT (B)" dataDxfId="280"/>
    <tableColumn id="46" xr3:uid="{00000000-0010-0000-0300-00002E000000}" name="Tour de Sask (B)" dataDxfId="279"/>
    <tableColumn id="24" xr3:uid="{00000000-0010-0000-0300-000018000000}" name="Tour de Sask (B)2" dataDxfId="278"/>
    <tableColumn id="17" xr3:uid="{530F98D9-9E61-4E80-9727-4200B61FB30F}" name="Tour de Sask Omnium (B)" dataDxfId="277"/>
    <tableColumn id="25" xr3:uid="{00000000-0010-0000-0300-000019000000}" name="RMCC - Road Race (A)" dataDxfId="276"/>
    <tableColumn id="26" xr3:uid="{00000000-0010-0000-0300-00001A000000}" name="RMCC - Hill Climb (A)" dataDxfId="275"/>
    <tableColumn id="27" xr3:uid="{00000000-0010-0000-0300-00001B000000}" name="RMCC - Criterium (A)" dataDxfId="274"/>
    <tableColumn id="28" xr3:uid="{00000000-0010-0000-0300-00001C000000}" name="RMCC - Omnium (A)" dataDxfId="273"/>
    <tableColumn id="29" xr3:uid="{00000000-0010-0000-0300-00001D000000}" name="Chinook Time Trial" dataDxfId="272"/>
    <tableColumn id="30" xr3:uid="{00000000-0010-0000-0300-00001E000000}" name="Pigeon Lake Road Race (B)" dataDxfId="271"/>
    <tableColumn id="31" xr3:uid="{00000000-0010-0000-0300-00001F000000}" name="Criterium Redux (A)" dataDxfId="270"/>
    <tableColumn id="32" xr3:uid="{00000000-0010-0000-0300-000020000000}" name="Canada Day Crit (B)" dataDxfId="269"/>
    <tableColumn id="33" xr3:uid="{00000000-0010-0000-0300-000021000000}" name="Pedalhead ITT (B)" dataDxfId="268"/>
    <tableColumn id="34" xr3:uid="{00000000-0010-0000-0300-000022000000}" name="Stampede Road Race (A)" dataDxfId="267"/>
    <tableColumn id="35" xr3:uid="{00000000-0010-0000-0300-000023000000}" name="Pedoton Double Down Crit (A)" dataDxfId="266"/>
    <tableColumn id="36" xr3:uid="{00000000-0010-0000-0300-000024000000}" name="Pedoton Double Down Crit (B)2" dataDxfId="265"/>
    <tableColumn id="37" xr3:uid="{00000000-0010-0000-0300-000025000000}" name="Tour de Bowness - Road Race (A)" dataDxfId="264"/>
    <tableColumn id="54" xr3:uid="{00000000-0010-0000-0300-000036000000}" name="Tour de Bowness - Hill Climb (B)" dataDxfId="263"/>
    <tableColumn id="38" xr3:uid="{00000000-0010-0000-0300-000026000000}" name="Tour de Bowness - Criterium (B)" dataDxfId="262"/>
    <tableColumn id="39" xr3:uid="{00000000-0010-0000-0300-000027000000}" name="Tour de Bowness - Omnium (A)" dataDxfId="261"/>
    <tableColumn id="42" xr3:uid="{00000000-0010-0000-0300-00002A000000}" name="ITT Provincial Championships (A)" dataDxfId="260"/>
    <tableColumn id="41" xr3:uid="{40889D4F-C9DF-43AE-839A-97B55319639F}" name="Juventus ITT (B)" dataDxfId="259"/>
    <tableColumn id="40" xr3:uid="{00000000-0010-0000-0300-000028000000}" name="PRW Crit (B)" dataDxfId="258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racers4" displayName="racers4" ref="A1:AH45" totalsRowShown="0" headerRowDxfId="257" dataDxfId="255" headerRowBorderDxfId="256" tableBorderDxfId="254" totalsRowBorderDxfId="253">
  <sortState xmlns:xlrd2="http://schemas.microsoft.com/office/spreadsheetml/2017/richdata2" ref="A2:AH45">
    <sortCondition descending="1" ref="F2"/>
  </sortState>
  <tableColumns count="34">
    <tableColumn id="1" xr3:uid="{00000000-0010-0000-0400-000001000000}" name="Rank" dataDxfId="252"/>
    <tableColumn id="2" xr3:uid="{00000000-0010-0000-0400-000002000000}" name="Sub-Cat" dataDxfId="251"/>
    <tableColumn id="3" xr3:uid="{00000000-0010-0000-0400-000003000000}" name="Last Name" dataDxfId="250"/>
    <tableColumn id="4" xr3:uid="{00000000-0010-0000-0400-000004000000}" name="First Name" dataDxfId="249"/>
    <tableColumn id="5" xr3:uid="{00000000-0010-0000-0400-000005000000}" name="Club/Team" dataDxfId="248"/>
    <tableColumn id="7" xr3:uid="{00000000-0010-0000-0400-000007000000}" name="2019 ARC Series Points" dataDxfId="247">
      <calculatedColumnFormula>SUM(G2:AH2)</calculatedColumnFormula>
    </tableColumn>
    <tableColumn id="19" xr3:uid="{00000000-0010-0000-0400-000013000000}" name="Hay City Road Race" dataDxfId="246"/>
    <tableColumn id="20" xr3:uid="{00000000-0010-0000-0400-000014000000}" name="Hay City Crit (B)" dataDxfId="245"/>
    <tableColumn id="21" xr3:uid="{00000000-0010-0000-0400-000015000000}" name="Stieda Stage Race - Road Race (B)" dataDxfId="244"/>
    <tableColumn id="22" xr3:uid="{00000000-0010-0000-0400-000016000000}" name="Stieda Stage Race - Criterium (B)" dataDxfId="243"/>
    <tableColumn id="24" xr3:uid="{00000000-0010-0000-0400-000018000000}" name="Velocity Spring Race Crit (B)" dataDxfId="242"/>
    <tableColumn id="36" xr3:uid="{00000000-0010-0000-0400-000024000000}" name="Velocity Spring Race ITT (B)" dataDxfId="241"/>
    <tableColumn id="32" xr3:uid="{00000000-0010-0000-0400-000020000000}" name="Tour de Sask (B)" dataDxfId="240"/>
    <tableColumn id="27" xr3:uid="{00000000-0010-0000-0400-00001B000000}" name="Tour de Sask (B)2" dataDxfId="239"/>
    <tableColumn id="6" xr3:uid="{97BDC86F-9E3B-49C5-BF0B-78F3787CB615}" name="Tour de Sask Omnium (B)" dataDxfId="238"/>
    <tableColumn id="28" xr3:uid="{00000000-0010-0000-0400-00001C000000}" name="RMCC - Road Race (A)" dataDxfId="237"/>
    <tableColumn id="29" xr3:uid="{00000000-0010-0000-0400-00001D000000}" name="RMCC - Hill Climb (A)" dataDxfId="236"/>
    <tableColumn id="30" xr3:uid="{00000000-0010-0000-0400-00001E000000}" name="RMCC - Criterium (A)" dataDxfId="235"/>
    <tableColumn id="23" xr3:uid="{00000000-0010-0000-0400-000017000000}" name="RMCC - Omnium (A)" dataDxfId="234"/>
    <tableColumn id="26" xr3:uid="{00000000-0010-0000-0400-00001A000000}" name="Chinook Time Trial" dataDxfId="233"/>
    <tableColumn id="25" xr3:uid="{00000000-0010-0000-0400-000019000000}" name="Pigeon Lake Road Race (B)" dataDxfId="232"/>
    <tableColumn id="31" xr3:uid="{00000000-0010-0000-0400-00001F000000}" name="Criterium Redux (A)" dataDxfId="231"/>
    <tableColumn id="33" xr3:uid="{00000000-0010-0000-0400-000021000000}" name="Canada Day Crit (B)" dataDxfId="230"/>
    <tableColumn id="35" xr3:uid="{00000000-0010-0000-0400-000023000000}" name="Pedalhead ITT (B)" dataDxfId="229"/>
    <tableColumn id="47" xr3:uid="{00000000-0010-0000-0400-00002F000000}" name="Stampede Road Race (A)" dataDxfId="228"/>
    <tableColumn id="46" xr3:uid="{00000000-0010-0000-0400-00002E000000}" name="Pedoton Double Down Crit (A)" dataDxfId="227"/>
    <tableColumn id="45" xr3:uid="{00000000-0010-0000-0400-00002D000000}" name="Pedoton Double Down Crit (B)2" dataDxfId="226"/>
    <tableColumn id="53" xr3:uid="{00000000-0010-0000-0400-000035000000}" name="Tour de Bowness - Road Race (A)" dataDxfId="225"/>
    <tableColumn id="38" xr3:uid="{00000000-0010-0000-0400-000026000000}" name="Tour de Bowness - Hill Climb (B)" dataDxfId="224"/>
    <tableColumn id="39" xr3:uid="{00000000-0010-0000-0400-000027000000}" name="Tour de Bowness - Criterium (B)" dataDxfId="223"/>
    <tableColumn id="40" xr3:uid="{00000000-0010-0000-0400-000028000000}" name="Tour de Bowness - Omnium (A)" dataDxfId="222"/>
    <tableColumn id="48" xr3:uid="{00000000-0010-0000-0400-000030000000}" name="ITT Provincial Championships (A)" dataDxfId="221"/>
    <tableColumn id="8" xr3:uid="{DFA628DB-8FDA-45F4-A48A-D76C11DAD4EB}" name="Juventus ITT (B)" dataDxfId="220"/>
    <tableColumn id="42" xr3:uid="{00000000-0010-0000-0400-00002A000000}" name="PRW Crit (B)" dataDxfId="219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5000000}" name="racers43" displayName="racers43" ref="A1:AS57" totalsRowShown="0" headerRowDxfId="218" dataDxfId="216" headerRowBorderDxfId="217" tableBorderDxfId="215">
  <sortState xmlns:xlrd2="http://schemas.microsoft.com/office/spreadsheetml/2017/richdata2" ref="A2:AS57">
    <sortCondition descending="1" ref="F2"/>
  </sortState>
  <tableColumns count="45">
    <tableColumn id="1" xr3:uid="{00000000-0010-0000-0500-000001000000}" name="Rank" dataDxfId="214"/>
    <tableColumn id="2" xr3:uid="{00000000-0010-0000-0500-000002000000}" name="Sub-Cat" dataDxfId="213"/>
    <tableColumn id="3" xr3:uid="{00000000-0010-0000-0500-000003000000}" name="Last Name" dataDxfId="212"/>
    <tableColumn id="4" xr3:uid="{00000000-0010-0000-0500-000004000000}" name="First Name" dataDxfId="211"/>
    <tableColumn id="5" xr3:uid="{00000000-0010-0000-0500-000005000000}" name="Club/Team" dataDxfId="210"/>
    <tableColumn id="7" xr3:uid="{00000000-0010-0000-0500-000007000000}" name="2019 ARC Series Points" dataDxfId="209">
      <calculatedColumnFormula>SUM(P2,Q2,R2)</calculatedColumnFormula>
    </tableColumn>
    <tableColumn id="8" xr3:uid="{00000000-0010-0000-0500-000008000000}" name="Total Upgrade Points" dataDxfId="208">
      <calculatedColumnFormula>SUM(H2,I2,J2,K2,L2,N2,P2)</calculatedColumnFormula>
    </tableColumn>
    <tableColumn id="6" xr3:uid="{00000000-0010-0000-0500-000006000000}" name="Time Trial Upgrade Points" dataDxfId="207">
      <calculatedColumnFormula>+IF(SUM(M2,O2,Q2)&gt;20,20,SUM(M2,O2,Q2))</calculatedColumnFormula>
    </tableColumn>
    <tableColumn id="9" xr3:uid="{00000000-0010-0000-0500-000009000000}" name="2019 Learn to Race Points" dataDxfId="206"/>
    <tableColumn id="10" xr3:uid="{00000000-0010-0000-0500-00000A000000}" name="2019 Learn to Race Points 2" dataDxfId="205"/>
    <tableColumn id="34" xr3:uid="{13F4B007-7BA4-420E-A388-D6553AD46F4A}" name="2019 Learn to Race Points 3" dataDxfId="204"/>
    <tableColumn id="11" xr3:uid="{00000000-0010-0000-0500-00000B000000}" name="2018 Mass Start Upgrade Points" dataDxfId="203"/>
    <tableColumn id="12" xr3:uid="{00000000-0010-0000-0500-00000C000000}" name="2018 ITT Points" dataDxfId="202"/>
    <tableColumn id="13" xr3:uid="{00000000-0010-0000-0500-00000D000000}" name="2018/19 Out of Province Mass Start Upgrade Points" dataDxfId="201"/>
    <tableColumn id="14" xr3:uid="{00000000-0010-0000-0500-00000E000000}" name="2018/19 Out of Province ITT Upgrade Points" dataDxfId="200"/>
    <tableColumn id="15" xr3:uid="{00000000-0010-0000-0500-00000F000000}" name="2019 Mass Start Points" dataDxfId="199">
      <calculatedColumnFormula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calculatedColumnFormula>
    </tableColumn>
    <tableColumn id="16" xr3:uid="{00000000-0010-0000-0500-000010000000}" name="2019 ITT Points" dataDxfId="198">
      <calculatedColumnFormula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calculatedColumnFormula>
    </tableColumn>
    <tableColumn id="18" xr3:uid="{00000000-0010-0000-0500-000012000000}" name="2019 GC/Omnium Points" dataDxfId="197">
      <calculatedColumnFormula>SUM(racers43[[#This Row],[RMCC - Omnium (A)]]+racers43[[#This Row],[Tour de Bowness - Omnium (A)]])</calculatedColumnFormula>
    </tableColumn>
    <tableColumn id="19" xr3:uid="{00000000-0010-0000-0500-000013000000}" name="Hay City Road Race" dataDxfId="196"/>
    <tableColumn id="20" xr3:uid="{00000000-0010-0000-0500-000014000000}" name="Hay City Crit (B)" dataDxfId="195"/>
    <tableColumn id="21" xr3:uid="{00000000-0010-0000-0500-000015000000}" name="Stieda Stage Race - Road Race (B)" dataDxfId="194"/>
    <tableColumn id="22" xr3:uid="{00000000-0010-0000-0500-000016000000}" name="Stieda Stage Race - Criterium (B)" dataDxfId="193"/>
    <tableColumn id="24" xr3:uid="{00000000-0010-0000-0500-000018000000}" name="Velocity Spring Race Crit (B)" dataDxfId="192"/>
    <tableColumn id="36" xr3:uid="{00000000-0010-0000-0500-000024000000}" name="Velocity Spring Race ITT (B)" dataDxfId="191"/>
    <tableColumn id="32" xr3:uid="{00000000-0010-0000-0500-000020000000}" name="Tour de Sask (B)" dataDxfId="190"/>
    <tableColumn id="27" xr3:uid="{00000000-0010-0000-0500-00001B000000}" name="Tour de Sask (B)2" dataDxfId="189"/>
    <tableColumn id="28" xr3:uid="{00000000-0010-0000-0500-00001C000000}" name="RMCC - Road Race (A)" dataDxfId="188"/>
    <tableColumn id="29" xr3:uid="{00000000-0010-0000-0500-00001D000000}" name="RMCC - Hill Climb (A)" dataDxfId="187"/>
    <tableColumn id="30" xr3:uid="{00000000-0010-0000-0500-00001E000000}" name="RMCC - Criterium (A)" dataDxfId="186"/>
    <tableColumn id="23" xr3:uid="{00000000-0010-0000-0500-000017000000}" name="RMCC - Omnium (A)" dataDxfId="185"/>
    <tableColumn id="26" xr3:uid="{00000000-0010-0000-0500-00001A000000}" name="Chinook Time Trial" dataDxfId="184"/>
    <tableColumn id="25" xr3:uid="{00000000-0010-0000-0500-000019000000}" name="Pigeon Lake Road Race (B)" dataDxfId="183"/>
    <tableColumn id="31" xr3:uid="{00000000-0010-0000-0500-00001F000000}" name="Criterium Redux (A)" dataDxfId="182"/>
    <tableColumn id="33" xr3:uid="{00000000-0010-0000-0500-000021000000}" name="Canada Day Crit (B)" dataDxfId="181"/>
    <tableColumn id="35" xr3:uid="{00000000-0010-0000-0500-000023000000}" name="Pedalhead ITT (B)" dataDxfId="180"/>
    <tableColumn id="47" xr3:uid="{00000000-0010-0000-0500-00002F000000}" name="Stampede Road Race (A)" dataDxfId="179"/>
    <tableColumn id="46" xr3:uid="{00000000-0010-0000-0500-00002E000000}" name="Pedoton Double Down Crit (A)" dataDxfId="178"/>
    <tableColumn id="45" xr3:uid="{00000000-0010-0000-0500-00002D000000}" name="Pedoton Double Down Crit (B)2" dataDxfId="177"/>
    <tableColumn id="53" xr3:uid="{00000000-0010-0000-0500-000035000000}" name="Tour de Bowness - Road Race (A)" dataDxfId="176"/>
    <tableColumn id="38" xr3:uid="{00000000-0010-0000-0500-000026000000}" name="Tour de Bowness - Hill Climb (B)" dataDxfId="175"/>
    <tableColumn id="39" xr3:uid="{00000000-0010-0000-0500-000027000000}" name="Tour de Bowness - Criterium (B)" dataDxfId="174"/>
    <tableColumn id="40" xr3:uid="{00000000-0010-0000-0500-000028000000}" name="Tour de Bowness - Omnium (A)" dataDxfId="173"/>
    <tableColumn id="17" xr3:uid="{F5025C54-CC88-4234-AE8D-6F2C9649C41D}" name="ITT Provincial Championships (A)" dataDxfId="172"/>
    <tableColumn id="37" xr3:uid="{689F1A90-B11C-4830-A983-7CAB05541CA6}" name="Juventus ITT (B)" dataDxfId="171"/>
    <tableColumn id="42" xr3:uid="{00000000-0010-0000-0500-00002A000000}" name="PRW Crit (B)" dataDxfId="170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6000000}" name="TeamNames2" displayName="TeamNames2" ref="A1:A74" totalsRowShown="0" headerRowDxfId="169" dataDxfId="167" headerRowBorderDxfId="168" tableBorderDxfId="166" totalsRowBorderDxfId="165">
  <autoFilter ref="A1:A74" xr:uid="{00000000-0009-0000-0100-000004000000}"/>
  <sortState xmlns:xlrd2="http://schemas.microsoft.com/office/spreadsheetml/2017/richdata2" ref="A2:A74">
    <sortCondition ref="A2:A74"/>
  </sortState>
  <tableColumns count="1">
    <tableColumn id="1" xr3:uid="{00000000-0010-0000-0600-000001000000}" name="Team Names" dataDxfId="164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W@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68"/>
  <sheetViews>
    <sheetView tabSelected="1" zoomScaleNormal="100" workbookViewId="0">
      <pane ySplit="1" topLeftCell="A2" activePane="bottomLeft" state="frozen"/>
      <selection activeCell="AL1" sqref="AL1:AL1048576"/>
      <selection pane="bottomLeft"/>
    </sheetView>
  </sheetViews>
  <sheetFormatPr defaultColWidth="8.85546875" defaultRowHeight="15" x14ac:dyDescent="0.25"/>
  <cols>
    <col min="1" max="1" width="9" style="86" customWidth="1"/>
    <col min="2" max="2" width="21" style="79" bestFit="1" customWidth="1"/>
    <col min="3" max="3" width="13.140625" style="79" bestFit="1" customWidth="1"/>
    <col min="4" max="4" width="39.140625" style="79" bestFit="1" customWidth="1"/>
    <col min="5" max="5" width="7.85546875" style="87" bestFit="1" customWidth="1"/>
    <col min="6" max="6" width="7.85546875" style="88" customWidth="1"/>
    <col min="7" max="7" width="7.85546875" style="89" customWidth="1"/>
    <col min="8" max="8" width="7.85546875" style="90" customWidth="1"/>
    <col min="9" max="9" width="3.7109375" style="90" customWidth="1"/>
    <col min="10" max="11" width="3.5703125" style="79" customWidth="1"/>
    <col min="12" max="12" width="3.5703125" style="91" customWidth="1"/>
    <col min="13" max="13" width="3.5703125" style="92" customWidth="1"/>
    <col min="14" max="14" width="3.5703125" style="93" customWidth="1"/>
    <col min="15" max="17" width="3.5703125" style="92" customWidth="1"/>
    <col min="18" max="18" width="3.5703125" style="93" customWidth="1"/>
    <col min="19" max="19" width="3.5703125" style="92" customWidth="1"/>
    <col min="20" max="20" width="3.5703125" style="91" customWidth="1"/>
    <col min="21" max="21" width="3.5703125" style="92" customWidth="1"/>
    <col min="22" max="22" width="3.5703125" style="93" customWidth="1"/>
    <col min="23" max="23" width="3.5703125" style="91" customWidth="1"/>
    <col min="24" max="24" width="3.5703125" style="92" customWidth="1"/>
    <col min="25" max="25" width="3.5703125" style="91" customWidth="1"/>
    <col min="26" max="26" width="3.5703125" style="92" customWidth="1"/>
    <col min="27" max="28" width="3.5703125" style="91" customWidth="1"/>
    <col min="29" max="30" width="3.5703125" style="92" customWidth="1"/>
    <col min="31" max="31" width="3.5703125" style="91" customWidth="1"/>
    <col min="32" max="32" width="3.5703125" style="93" bestFit="1" customWidth="1"/>
    <col min="33" max="33" width="3.5703125" style="79" customWidth="1"/>
    <col min="34" max="34" width="3.5703125" style="92" bestFit="1" customWidth="1"/>
    <col min="35" max="35" width="3.5703125" style="79" customWidth="1"/>
    <col min="36" max="36" width="3.5703125" style="91" bestFit="1" customWidth="1"/>
    <col min="38" max="16384" width="8.85546875" style="79"/>
  </cols>
  <sheetData>
    <row r="1" spans="1:37" ht="162" customHeight="1" thickBot="1" x14ac:dyDescent="0.3">
      <c r="A1" s="22" t="s">
        <v>3</v>
      </c>
      <c r="B1" s="23" t="s">
        <v>0</v>
      </c>
      <c r="C1" s="23" t="s">
        <v>1</v>
      </c>
      <c r="D1" s="23" t="s">
        <v>2</v>
      </c>
      <c r="E1" s="77" t="s">
        <v>538</v>
      </c>
      <c r="F1" s="30" t="s">
        <v>539</v>
      </c>
      <c r="G1" s="31" t="s">
        <v>559</v>
      </c>
      <c r="H1" s="31" t="s">
        <v>540</v>
      </c>
      <c r="I1" s="31" t="s">
        <v>542</v>
      </c>
      <c r="J1" s="32" t="s">
        <v>541</v>
      </c>
      <c r="K1" s="33" t="s">
        <v>284</v>
      </c>
      <c r="L1" s="33" t="s">
        <v>285</v>
      </c>
      <c r="M1" s="34" t="s">
        <v>543</v>
      </c>
      <c r="N1" s="33" t="s">
        <v>544</v>
      </c>
      <c r="O1" s="33" t="s">
        <v>545</v>
      </c>
      <c r="P1" s="33" t="s">
        <v>546</v>
      </c>
      <c r="Q1" s="33" t="s">
        <v>736</v>
      </c>
      <c r="R1" s="33" t="s">
        <v>317</v>
      </c>
      <c r="S1" s="33" t="s">
        <v>738</v>
      </c>
      <c r="T1" s="33" t="s">
        <v>737</v>
      </c>
      <c r="U1" s="33" t="s">
        <v>5</v>
      </c>
      <c r="V1" s="33" t="s">
        <v>547</v>
      </c>
      <c r="W1" s="33" t="s">
        <v>548</v>
      </c>
      <c r="X1" s="33" t="s">
        <v>549</v>
      </c>
      <c r="Y1" s="35" t="s">
        <v>747</v>
      </c>
      <c r="Z1" s="33" t="s">
        <v>550</v>
      </c>
      <c r="AA1" s="33" t="s">
        <v>316</v>
      </c>
      <c r="AB1" s="34" t="s">
        <v>764</v>
      </c>
      <c r="AC1" s="34" t="s">
        <v>551</v>
      </c>
      <c r="AD1" s="33" t="s">
        <v>779</v>
      </c>
      <c r="AE1" s="33" t="s">
        <v>6</v>
      </c>
      <c r="AF1" s="33" t="s">
        <v>7</v>
      </c>
      <c r="AG1" s="33" t="s">
        <v>8</v>
      </c>
      <c r="AH1" s="78" t="s">
        <v>9</v>
      </c>
      <c r="AI1" s="33" t="s">
        <v>798</v>
      </c>
      <c r="AJ1" s="33" t="s">
        <v>552</v>
      </c>
      <c r="AK1" s="79"/>
    </row>
    <row r="2" spans="1:37" ht="15.75" thickBot="1" x14ac:dyDescent="0.3">
      <c r="A2" s="55"/>
      <c r="B2" s="38" t="s">
        <v>21</v>
      </c>
      <c r="C2" s="38" t="s">
        <v>22</v>
      </c>
      <c r="D2" s="38" t="s">
        <v>23</v>
      </c>
      <c r="E2" s="44">
        <f t="shared" ref="E2:E33" si="0">SUM(F2,G2,H2)</f>
        <v>277</v>
      </c>
      <c r="F2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117</v>
      </c>
      <c r="G2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130</v>
      </c>
      <c r="H2" s="46">
        <f>SUM(racers[[#This Row],[Tour de Sask Omnium (B)]]+racers[[#This Row],[RMCC - Omnium (A)]]+racers[[#This Row],[Tour de Bowness - Omnium (A)]])</f>
        <v>30</v>
      </c>
      <c r="I2" s="46"/>
      <c r="J2" s="47"/>
      <c r="K2" s="47"/>
      <c r="L2" s="48"/>
      <c r="M2" s="49"/>
      <c r="N2" s="50">
        <v>20</v>
      </c>
      <c r="O2" s="49"/>
      <c r="P2" s="49"/>
      <c r="Q2" s="49"/>
      <c r="R2" s="50">
        <v>20</v>
      </c>
      <c r="S2" s="49">
        <v>25</v>
      </c>
      <c r="T2" s="48">
        <v>20</v>
      </c>
      <c r="U2" s="49">
        <v>20</v>
      </c>
      <c r="V2" s="50">
        <v>20</v>
      </c>
      <c r="W2" s="48"/>
      <c r="X2" s="49"/>
      <c r="Y2" s="48"/>
      <c r="Z2" s="49">
        <v>20</v>
      </c>
      <c r="AA2" s="48">
        <v>20</v>
      </c>
      <c r="AB2" s="48">
        <v>10</v>
      </c>
      <c r="AC2" s="49">
        <v>20</v>
      </c>
      <c r="AD2" s="49">
        <v>15</v>
      </c>
      <c r="AE2" s="48"/>
      <c r="AF2" s="50">
        <v>8</v>
      </c>
      <c r="AG2" s="47">
        <v>10</v>
      </c>
      <c r="AH2" s="80">
        <v>25</v>
      </c>
      <c r="AI2" s="47">
        <v>20</v>
      </c>
      <c r="AJ2" s="48">
        <v>4</v>
      </c>
      <c r="AK2" s="79"/>
    </row>
    <row r="3" spans="1:37" ht="15.75" thickBot="1" x14ac:dyDescent="0.3">
      <c r="A3" s="37"/>
      <c r="B3" s="47" t="s">
        <v>178</v>
      </c>
      <c r="C3" s="47" t="s">
        <v>143</v>
      </c>
      <c r="D3" s="47" t="s">
        <v>23</v>
      </c>
      <c r="E3" s="39">
        <f t="shared" si="0"/>
        <v>268</v>
      </c>
      <c r="F3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160</v>
      </c>
      <c r="G3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70</v>
      </c>
      <c r="H3" s="46">
        <f>SUM(racers[[#This Row],[Tour de Sask Omnium (B)]]+racers[[#This Row],[RMCC - Omnium (A)]]+racers[[#This Row],[Tour de Bowness - Omnium (A)]])</f>
        <v>38</v>
      </c>
      <c r="I3" s="46"/>
      <c r="J3" s="81"/>
      <c r="K3" s="81">
        <v>20</v>
      </c>
      <c r="L3" s="48"/>
      <c r="M3" s="49"/>
      <c r="N3" s="50">
        <v>15</v>
      </c>
      <c r="O3" s="49">
        <v>32</v>
      </c>
      <c r="P3" s="49">
        <v>15</v>
      </c>
      <c r="Q3" s="49">
        <v>20</v>
      </c>
      <c r="R3" s="50">
        <v>10</v>
      </c>
      <c r="S3" s="49">
        <v>4</v>
      </c>
      <c r="T3" s="48">
        <v>6</v>
      </c>
      <c r="U3" s="49">
        <v>12</v>
      </c>
      <c r="V3" s="50"/>
      <c r="W3" s="48">
        <v>20</v>
      </c>
      <c r="X3" s="49"/>
      <c r="Y3" s="48">
        <v>10</v>
      </c>
      <c r="Z3" s="49">
        <v>12</v>
      </c>
      <c r="AA3" s="48">
        <v>15</v>
      </c>
      <c r="AB3" s="48">
        <v>2</v>
      </c>
      <c r="AC3" s="49">
        <v>8</v>
      </c>
      <c r="AD3" s="49">
        <v>12</v>
      </c>
      <c r="AE3" s="48">
        <v>4</v>
      </c>
      <c r="AF3" s="50"/>
      <c r="AG3" s="47">
        <v>6</v>
      </c>
      <c r="AH3" s="80">
        <v>20</v>
      </c>
      <c r="AI3" s="47">
        <v>15</v>
      </c>
      <c r="AJ3" s="48">
        <v>10</v>
      </c>
      <c r="AK3" s="79"/>
    </row>
    <row r="4" spans="1:37" ht="15.75" thickBot="1" x14ac:dyDescent="0.3">
      <c r="A4" s="55"/>
      <c r="B4" s="38" t="s">
        <v>74</v>
      </c>
      <c r="C4" s="38" t="s">
        <v>349</v>
      </c>
      <c r="D4" s="38" t="s">
        <v>52</v>
      </c>
      <c r="E4" s="39">
        <f t="shared" si="0"/>
        <v>238</v>
      </c>
      <c r="F4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145</v>
      </c>
      <c r="G4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43</v>
      </c>
      <c r="H4" s="46">
        <f>SUM(racers[[#This Row],[Tour de Sask Omnium (B)]]+racers[[#This Row],[RMCC - Omnium (A)]]+racers[[#This Row],[Tour de Bowness - Omnium (A)]])</f>
        <v>50</v>
      </c>
      <c r="I4" s="46"/>
      <c r="J4" s="47">
        <v>20</v>
      </c>
      <c r="K4" s="47">
        <v>10</v>
      </c>
      <c r="L4" s="48">
        <v>15</v>
      </c>
      <c r="M4" s="49"/>
      <c r="N4" s="50"/>
      <c r="O4" s="49"/>
      <c r="P4" s="49"/>
      <c r="Q4" s="49"/>
      <c r="R4" s="50">
        <v>25</v>
      </c>
      <c r="S4" s="49">
        <v>15</v>
      </c>
      <c r="T4" s="48">
        <v>25</v>
      </c>
      <c r="U4" s="49">
        <v>25</v>
      </c>
      <c r="V4" s="50"/>
      <c r="W4" s="48"/>
      <c r="X4" s="49"/>
      <c r="Y4" s="48"/>
      <c r="Z4" s="49"/>
      <c r="AA4" s="48"/>
      <c r="AB4" s="48"/>
      <c r="AC4" s="49"/>
      <c r="AD4" s="49">
        <v>20</v>
      </c>
      <c r="AE4" s="48">
        <v>20</v>
      </c>
      <c r="AF4" s="50">
        <v>10</v>
      </c>
      <c r="AG4" s="47">
        <v>25</v>
      </c>
      <c r="AH4" s="80"/>
      <c r="AI4" s="47">
        <v>8</v>
      </c>
      <c r="AJ4" s="48">
        <v>20</v>
      </c>
      <c r="AK4" s="79"/>
    </row>
    <row r="5" spans="1:37" ht="15.75" thickBot="1" x14ac:dyDescent="0.3">
      <c r="A5" s="55"/>
      <c r="B5" s="38" t="s">
        <v>26</v>
      </c>
      <c r="C5" s="38" t="s">
        <v>27</v>
      </c>
      <c r="D5" s="38" t="s">
        <v>23</v>
      </c>
      <c r="E5" s="39">
        <f t="shared" si="0"/>
        <v>179</v>
      </c>
      <c r="F5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127</v>
      </c>
      <c r="G5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37</v>
      </c>
      <c r="H5" s="46">
        <f>SUM(racers[[#This Row],[Tour de Sask Omnium (B)]]+racers[[#This Row],[RMCC - Omnium (A)]]+racers[[#This Row],[Tour de Bowness - Omnium (A)]])</f>
        <v>15</v>
      </c>
      <c r="I5" s="46"/>
      <c r="J5" s="47"/>
      <c r="K5" s="47"/>
      <c r="L5" s="48">
        <v>10</v>
      </c>
      <c r="M5" s="49"/>
      <c r="N5" s="50">
        <v>12</v>
      </c>
      <c r="O5" s="49">
        <v>25</v>
      </c>
      <c r="P5" s="49">
        <v>20</v>
      </c>
      <c r="Q5" s="49">
        <v>15</v>
      </c>
      <c r="R5" s="50"/>
      <c r="S5" s="49"/>
      <c r="T5" s="48"/>
      <c r="U5" s="49"/>
      <c r="V5" s="50"/>
      <c r="W5" s="48">
        <v>2</v>
      </c>
      <c r="X5" s="49"/>
      <c r="Y5" s="48">
        <v>20</v>
      </c>
      <c r="Z5" s="49">
        <v>10</v>
      </c>
      <c r="AA5" s="48">
        <v>25</v>
      </c>
      <c r="AB5" s="48">
        <v>25</v>
      </c>
      <c r="AC5" s="49"/>
      <c r="AD5" s="49"/>
      <c r="AE5" s="48"/>
      <c r="AF5" s="50"/>
      <c r="AG5" s="47"/>
      <c r="AH5" s="80">
        <v>15</v>
      </c>
      <c r="AI5" s="47"/>
      <c r="AJ5" s="48"/>
      <c r="AK5" s="79"/>
    </row>
    <row r="6" spans="1:37" ht="15.75" thickBot="1" x14ac:dyDescent="0.3">
      <c r="A6" s="55"/>
      <c r="B6" s="38" t="s">
        <v>67</v>
      </c>
      <c r="C6" s="38" t="s">
        <v>68</v>
      </c>
      <c r="D6" s="38" t="s">
        <v>48</v>
      </c>
      <c r="E6" s="39">
        <f t="shared" si="0"/>
        <v>171</v>
      </c>
      <c r="F6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123</v>
      </c>
      <c r="G6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38</v>
      </c>
      <c r="H6" s="46">
        <f>SUM(racers[[#This Row],[Tour de Sask Omnium (B)]]+racers[[#This Row],[RMCC - Omnium (A)]]+racers[[#This Row],[Tour de Bowness - Omnium (A)]])</f>
        <v>10</v>
      </c>
      <c r="I6" s="46"/>
      <c r="J6" s="47"/>
      <c r="K6" s="47">
        <v>8</v>
      </c>
      <c r="L6" s="48">
        <v>12</v>
      </c>
      <c r="M6" s="49"/>
      <c r="N6" s="50">
        <v>8</v>
      </c>
      <c r="O6" s="49">
        <v>27</v>
      </c>
      <c r="P6" s="49">
        <v>8</v>
      </c>
      <c r="Q6" s="49">
        <v>10</v>
      </c>
      <c r="R6" s="50"/>
      <c r="S6" s="49"/>
      <c r="T6" s="48"/>
      <c r="U6" s="49"/>
      <c r="V6" s="50"/>
      <c r="W6" s="48">
        <v>15</v>
      </c>
      <c r="X6" s="49"/>
      <c r="Y6" s="48">
        <v>8</v>
      </c>
      <c r="Z6" s="49"/>
      <c r="AA6" s="48">
        <v>2</v>
      </c>
      <c r="AB6" s="48">
        <v>12</v>
      </c>
      <c r="AC6" s="49">
        <v>15</v>
      </c>
      <c r="AD6" s="49">
        <v>1</v>
      </c>
      <c r="AE6" s="48">
        <v>6</v>
      </c>
      <c r="AF6" s="50"/>
      <c r="AG6" s="47"/>
      <c r="AH6" s="80">
        <v>12</v>
      </c>
      <c r="AI6" s="47">
        <v>12</v>
      </c>
      <c r="AJ6" s="48">
        <v>15</v>
      </c>
      <c r="AK6" s="79"/>
    </row>
    <row r="7" spans="1:37" ht="15.75" thickBot="1" x14ac:dyDescent="0.3">
      <c r="A7" s="55"/>
      <c r="B7" s="38" t="s">
        <v>24</v>
      </c>
      <c r="C7" s="38" t="s">
        <v>25</v>
      </c>
      <c r="D7" s="38" t="s">
        <v>23</v>
      </c>
      <c r="E7" s="39">
        <f t="shared" si="0"/>
        <v>137</v>
      </c>
      <c r="F7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99</v>
      </c>
      <c r="G7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23</v>
      </c>
      <c r="H7" s="46">
        <f>SUM(racers[[#This Row],[Tour de Sask Omnium (B)]]+racers[[#This Row],[RMCC - Omnium (A)]]+racers[[#This Row],[Tour de Bowness - Omnium (A)]])</f>
        <v>15</v>
      </c>
      <c r="I7" s="46"/>
      <c r="J7" s="47"/>
      <c r="K7" s="47">
        <v>15</v>
      </c>
      <c r="L7" s="48"/>
      <c r="M7" s="49"/>
      <c r="N7" s="50"/>
      <c r="O7" s="49"/>
      <c r="P7" s="49"/>
      <c r="Q7" s="49"/>
      <c r="R7" s="50">
        <v>12</v>
      </c>
      <c r="S7" s="49">
        <v>8</v>
      </c>
      <c r="T7" s="48">
        <v>8</v>
      </c>
      <c r="U7" s="49">
        <v>15</v>
      </c>
      <c r="V7" s="50"/>
      <c r="W7" s="48"/>
      <c r="X7" s="49"/>
      <c r="Y7" s="48"/>
      <c r="Z7" s="49">
        <v>15</v>
      </c>
      <c r="AA7" s="48">
        <v>12</v>
      </c>
      <c r="AB7" s="48">
        <v>15</v>
      </c>
      <c r="AC7" s="49">
        <v>12</v>
      </c>
      <c r="AD7" s="49">
        <v>25</v>
      </c>
      <c r="AE7" s="48"/>
      <c r="AF7" s="50"/>
      <c r="AG7" s="47"/>
      <c r="AH7" s="80"/>
      <c r="AI7" s="47"/>
      <c r="AJ7" s="48"/>
      <c r="AK7" s="79"/>
    </row>
    <row r="8" spans="1:37" ht="15.75" thickBot="1" x14ac:dyDescent="0.3">
      <c r="A8" s="55"/>
      <c r="B8" s="38" t="s">
        <v>64</v>
      </c>
      <c r="C8" s="38" t="s">
        <v>65</v>
      </c>
      <c r="D8" s="38" t="s">
        <v>274</v>
      </c>
      <c r="E8" s="39">
        <f t="shared" si="0"/>
        <v>94</v>
      </c>
      <c r="F8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42</v>
      </c>
      <c r="G8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32</v>
      </c>
      <c r="H8" s="46">
        <f>SUM(racers[[#This Row],[Tour de Sask Omnium (B)]]+racers[[#This Row],[RMCC - Omnium (A)]]+racers[[#This Row],[Tour de Bowness - Omnium (A)]])</f>
        <v>20</v>
      </c>
      <c r="I8" s="46"/>
      <c r="J8" s="47"/>
      <c r="K8" s="47"/>
      <c r="L8" s="48"/>
      <c r="M8" s="49"/>
      <c r="N8" s="50"/>
      <c r="O8" s="49">
        <v>12</v>
      </c>
      <c r="P8" s="49">
        <v>10</v>
      </c>
      <c r="Q8" s="49">
        <v>8</v>
      </c>
      <c r="R8" s="50"/>
      <c r="S8" s="49">
        <v>20</v>
      </c>
      <c r="T8" s="48"/>
      <c r="U8" s="49"/>
      <c r="V8" s="50"/>
      <c r="W8" s="48"/>
      <c r="X8" s="49"/>
      <c r="Y8" s="48"/>
      <c r="Z8" s="49"/>
      <c r="AA8" s="48">
        <v>6</v>
      </c>
      <c r="AB8" s="48"/>
      <c r="AC8" s="49"/>
      <c r="AD8" s="49">
        <v>10</v>
      </c>
      <c r="AE8" s="48">
        <v>12</v>
      </c>
      <c r="AF8" s="50">
        <v>4</v>
      </c>
      <c r="AG8" s="47">
        <v>12</v>
      </c>
      <c r="AH8" s="80"/>
      <c r="AI8" s="47"/>
      <c r="AJ8" s="48"/>
      <c r="AK8" s="79"/>
    </row>
    <row r="9" spans="1:37" ht="15.75" thickBot="1" x14ac:dyDescent="0.3">
      <c r="A9" s="53"/>
      <c r="B9" s="38" t="s">
        <v>425</v>
      </c>
      <c r="C9" s="38" t="s">
        <v>426</v>
      </c>
      <c r="D9" s="38" t="s">
        <v>42</v>
      </c>
      <c r="E9" s="39">
        <f t="shared" si="0"/>
        <v>66</v>
      </c>
      <c r="F9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41</v>
      </c>
      <c r="G9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0</v>
      </c>
      <c r="H9" s="46">
        <f>SUM(racers[[#This Row],[Tour de Sask Omnium (B)]]+racers[[#This Row],[RMCC - Omnium (A)]]+racers[[#This Row],[Tour de Bowness - Omnium (A)]])</f>
        <v>25</v>
      </c>
      <c r="I9" s="46"/>
      <c r="J9" s="47"/>
      <c r="K9" s="47"/>
      <c r="L9" s="48"/>
      <c r="M9" s="49"/>
      <c r="N9" s="50"/>
      <c r="O9" s="49"/>
      <c r="P9" s="49"/>
      <c r="Q9" s="49"/>
      <c r="R9" s="50"/>
      <c r="S9" s="49"/>
      <c r="T9" s="48">
        <v>12</v>
      </c>
      <c r="U9" s="49">
        <v>10</v>
      </c>
      <c r="V9" s="50"/>
      <c r="W9" s="48"/>
      <c r="X9" s="49"/>
      <c r="Y9" s="48"/>
      <c r="Z9" s="49"/>
      <c r="AA9" s="48"/>
      <c r="AB9" s="48"/>
      <c r="AC9" s="49"/>
      <c r="AD9" s="49">
        <v>6</v>
      </c>
      <c r="AE9" s="48"/>
      <c r="AF9" s="50">
        <v>15</v>
      </c>
      <c r="AG9" s="47">
        <v>15</v>
      </c>
      <c r="AH9" s="80"/>
      <c r="AI9" s="47"/>
      <c r="AJ9" s="48">
        <v>8</v>
      </c>
      <c r="AK9" s="79"/>
    </row>
    <row r="10" spans="1:37" ht="15.75" thickBot="1" x14ac:dyDescent="0.3">
      <c r="A10" s="53"/>
      <c r="B10" s="38" t="s">
        <v>295</v>
      </c>
      <c r="C10" s="38" t="s">
        <v>71</v>
      </c>
      <c r="D10" s="38" t="s">
        <v>294</v>
      </c>
      <c r="E10" s="39">
        <f t="shared" si="0"/>
        <v>60</v>
      </c>
      <c r="F10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40</v>
      </c>
      <c r="G10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0</v>
      </c>
      <c r="H10" s="46">
        <f>SUM(racers[[#This Row],[Tour de Sask Omnium (B)]]+racers[[#This Row],[RMCC - Omnium (A)]]+racers[[#This Row],[Tour de Bowness - Omnium (A)]])</f>
        <v>20</v>
      </c>
      <c r="I10" s="46"/>
      <c r="J10" s="47"/>
      <c r="K10" s="47"/>
      <c r="L10" s="48">
        <v>6</v>
      </c>
      <c r="M10" s="49"/>
      <c r="N10" s="50"/>
      <c r="O10" s="49"/>
      <c r="P10" s="49"/>
      <c r="Q10" s="49"/>
      <c r="R10" s="50"/>
      <c r="S10" s="49"/>
      <c r="T10" s="48"/>
      <c r="U10" s="49"/>
      <c r="V10" s="50"/>
      <c r="W10" s="48">
        <v>4</v>
      </c>
      <c r="X10" s="49"/>
      <c r="Y10" s="48"/>
      <c r="Z10" s="49"/>
      <c r="AA10" s="48">
        <v>6</v>
      </c>
      <c r="AB10" s="48"/>
      <c r="AC10" s="49"/>
      <c r="AD10" s="49">
        <v>4</v>
      </c>
      <c r="AE10" s="48"/>
      <c r="AF10" s="50">
        <v>20</v>
      </c>
      <c r="AG10" s="47">
        <v>20</v>
      </c>
      <c r="AH10" s="80"/>
      <c r="AI10" s="47"/>
      <c r="AJ10" s="48"/>
      <c r="AK10" s="79"/>
    </row>
    <row r="11" spans="1:37" ht="15.75" thickBot="1" x14ac:dyDescent="0.3">
      <c r="A11" s="37"/>
      <c r="B11" s="47" t="s">
        <v>686</v>
      </c>
      <c r="C11" s="47" t="s">
        <v>148</v>
      </c>
      <c r="D11" s="47" t="s">
        <v>34</v>
      </c>
      <c r="E11" s="39">
        <f t="shared" si="0"/>
        <v>54</v>
      </c>
      <c r="F11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38</v>
      </c>
      <c r="G11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8</v>
      </c>
      <c r="H11" s="46">
        <f>SUM(racers[[#This Row],[Tour de Sask Omnium (B)]]+racers[[#This Row],[RMCC - Omnium (A)]]+racers[[#This Row],[Tour de Bowness - Omnium (A)]])</f>
        <v>8</v>
      </c>
      <c r="I11" s="46"/>
      <c r="J11" s="47"/>
      <c r="K11" s="47"/>
      <c r="L11" s="48"/>
      <c r="M11" s="49"/>
      <c r="N11" s="50"/>
      <c r="O11" s="49"/>
      <c r="P11" s="49"/>
      <c r="Q11" s="49"/>
      <c r="R11" s="50"/>
      <c r="S11" s="49"/>
      <c r="T11" s="48"/>
      <c r="U11" s="49"/>
      <c r="V11" s="50"/>
      <c r="W11" s="48">
        <v>8</v>
      </c>
      <c r="X11" s="49"/>
      <c r="Y11" s="48"/>
      <c r="Z11" s="49"/>
      <c r="AA11" s="48"/>
      <c r="AB11" s="48">
        <v>8</v>
      </c>
      <c r="AC11" s="49">
        <v>10</v>
      </c>
      <c r="AD11" s="49"/>
      <c r="AE11" s="48">
        <v>8</v>
      </c>
      <c r="AF11" s="50">
        <v>12</v>
      </c>
      <c r="AG11" s="47">
        <v>8</v>
      </c>
      <c r="AH11" s="80"/>
      <c r="AI11" s="47"/>
      <c r="AJ11" s="48"/>
      <c r="AK11" s="79"/>
    </row>
    <row r="12" spans="1:37" ht="15.75" thickBot="1" x14ac:dyDescent="0.3">
      <c r="A12" s="37"/>
      <c r="B12" s="38" t="s">
        <v>357</v>
      </c>
      <c r="C12" s="38" t="s">
        <v>358</v>
      </c>
      <c r="D12" s="38" t="s">
        <v>42</v>
      </c>
      <c r="E12" s="39">
        <f t="shared" si="0"/>
        <v>53</v>
      </c>
      <c r="F12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12</v>
      </c>
      <c r="G12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37</v>
      </c>
      <c r="H12" s="46">
        <f>SUM(racers[[#This Row],[Tour de Sask Omnium (B)]]+racers[[#This Row],[RMCC - Omnium (A)]]+racers[[#This Row],[Tour de Bowness - Omnium (A)]])</f>
        <v>4</v>
      </c>
      <c r="I12" s="46"/>
      <c r="J12" s="47"/>
      <c r="K12" s="47">
        <v>12</v>
      </c>
      <c r="L12" s="48"/>
      <c r="M12" s="49"/>
      <c r="N12" s="50"/>
      <c r="O12" s="49"/>
      <c r="P12" s="49"/>
      <c r="Q12" s="49"/>
      <c r="R12" s="50"/>
      <c r="S12" s="49">
        <v>10</v>
      </c>
      <c r="T12" s="48"/>
      <c r="U12" s="49"/>
      <c r="V12" s="50">
        <v>12</v>
      </c>
      <c r="W12" s="48"/>
      <c r="X12" s="49"/>
      <c r="Y12" s="48"/>
      <c r="Z12" s="49"/>
      <c r="AA12" s="48"/>
      <c r="AB12" s="48"/>
      <c r="AC12" s="49"/>
      <c r="AD12" s="49"/>
      <c r="AE12" s="48">
        <v>15</v>
      </c>
      <c r="AF12" s="50"/>
      <c r="AG12" s="47">
        <v>4</v>
      </c>
      <c r="AH12" s="80"/>
      <c r="AI12" s="47"/>
      <c r="AJ12" s="48"/>
      <c r="AK12" s="79"/>
    </row>
    <row r="13" spans="1:37" ht="15.75" thickBot="1" x14ac:dyDescent="0.3">
      <c r="A13" s="55"/>
      <c r="B13" s="47" t="s">
        <v>118</v>
      </c>
      <c r="C13" s="47" t="s">
        <v>25</v>
      </c>
      <c r="D13" s="47" t="s">
        <v>294</v>
      </c>
      <c r="E13" s="39">
        <f t="shared" si="0"/>
        <v>50</v>
      </c>
      <c r="F13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48</v>
      </c>
      <c r="G13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0</v>
      </c>
      <c r="H13" s="46">
        <f>SUM(racers[[#This Row],[Tour de Sask Omnium (B)]]+racers[[#This Row],[RMCC - Omnium (A)]]+racers[[#This Row],[Tour de Bowness - Omnium (A)]])</f>
        <v>2</v>
      </c>
      <c r="I13" s="46"/>
      <c r="J13" s="47"/>
      <c r="K13" s="47"/>
      <c r="L13" s="48">
        <v>4</v>
      </c>
      <c r="M13" s="49"/>
      <c r="N13" s="50"/>
      <c r="O13" s="49"/>
      <c r="P13" s="49"/>
      <c r="Q13" s="49"/>
      <c r="R13" s="50">
        <v>6</v>
      </c>
      <c r="S13" s="49"/>
      <c r="T13" s="48">
        <v>4</v>
      </c>
      <c r="U13" s="49"/>
      <c r="V13" s="50"/>
      <c r="W13" s="48"/>
      <c r="X13" s="49"/>
      <c r="Y13" s="48"/>
      <c r="Z13" s="49"/>
      <c r="AA13" s="48">
        <v>8</v>
      </c>
      <c r="AB13" s="48">
        <v>20</v>
      </c>
      <c r="AC13" s="49"/>
      <c r="AD13" s="49"/>
      <c r="AE13" s="48"/>
      <c r="AF13" s="50">
        <v>6</v>
      </c>
      <c r="AG13" s="47">
        <v>2</v>
      </c>
      <c r="AH13" s="80"/>
      <c r="AI13" s="47"/>
      <c r="AJ13" s="48"/>
      <c r="AK13" s="79"/>
    </row>
    <row r="14" spans="1:37" ht="15.75" thickBot="1" x14ac:dyDescent="0.3">
      <c r="A14" s="53"/>
      <c r="B14" s="38" t="s">
        <v>417</v>
      </c>
      <c r="C14" s="38" t="s">
        <v>418</v>
      </c>
      <c r="D14" s="38" t="s">
        <v>48</v>
      </c>
      <c r="E14" s="39">
        <f t="shared" si="0"/>
        <v>39</v>
      </c>
      <c r="F14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17</v>
      </c>
      <c r="G14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22</v>
      </c>
      <c r="H14" s="46">
        <f>SUM(racers[[#This Row],[Tour de Sask Omnium (B)]]+racers[[#This Row],[RMCC - Omnium (A)]]+racers[[#This Row],[Tour de Bowness - Omnium (A)]])</f>
        <v>0</v>
      </c>
      <c r="I14" s="46"/>
      <c r="J14" s="47"/>
      <c r="K14" s="47"/>
      <c r="L14" s="48">
        <v>2</v>
      </c>
      <c r="M14" s="49"/>
      <c r="N14" s="50">
        <v>2</v>
      </c>
      <c r="O14" s="49"/>
      <c r="P14" s="49"/>
      <c r="Q14" s="49"/>
      <c r="R14" s="50"/>
      <c r="S14" s="49"/>
      <c r="T14" s="48"/>
      <c r="U14" s="49"/>
      <c r="V14" s="50"/>
      <c r="W14" s="48"/>
      <c r="X14" s="49"/>
      <c r="Y14" s="48">
        <v>15</v>
      </c>
      <c r="Z14" s="49"/>
      <c r="AA14" s="48"/>
      <c r="AB14" s="48"/>
      <c r="AC14" s="49"/>
      <c r="AD14" s="49"/>
      <c r="AE14" s="48"/>
      <c r="AF14" s="50"/>
      <c r="AG14" s="47"/>
      <c r="AH14" s="80">
        <v>10</v>
      </c>
      <c r="AI14" s="47">
        <v>10</v>
      </c>
      <c r="AJ14" s="48"/>
      <c r="AK14" s="79"/>
    </row>
    <row r="15" spans="1:37" ht="15.75" thickBot="1" x14ac:dyDescent="0.3">
      <c r="A15" s="53"/>
      <c r="B15" s="38" t="s">
        <v>214</v>
      </c>
      <c r="C15" s="38" t="s">
        <v>448</v>
      </c>
      <c r="D15" s="38" t="s">
        <v>19</v>
      </c>
      <c r="E15" s="39">
        <f t="shared" si="0"/>
        <v>33</v>
      </c>
      <c r="F15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11</v>
      </c>
      <c r="G15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22</v>
      </c>
      <c r="H15" s="46">
        <f>SUM(racers[[#This Row],[Tour de Sask Omnium (B)]]+racers[[#This Row],[RMCC - Omnium (A)]]+racers[[#This Row],[Tour de Bowness - Omnium (A)]])</f>
        <v>0</v>
      </c>
      <c r="I15" s="46"/>
      <c r="J15" s="47"/>
      <c r="K15" s="47"/>
      <c r="L15" s="48"/>
      <c r="M15" s="49"/>
      <c r="N15" s="50">
        <v>4</v>
      </c>
      <c r="O15" s="49"/>
      <c r="P15" s="49"/>
      <c r="Q15" s="49"/>
      <c r="R15" s="50"/>
      <c r="S15" s="49"/>
      <c r="T15" s="48"/>
      <c r="U15" s="49"/>
      <c r="V15" s="50"/>
      <c r="W15" s="48">
        <v>10</v>
      </c>
      <c r="X15" s="49"/>
      <c r="Y15" s="48"/>
      <c r="Z15" s="49">
        <v>8</v>
      </c>
      <c r="AA15" s="48">
        <v>1</v>
      </c>
      <c r="AB15" s="48"/>
      <c r="AC15" s="49"/>
      <c r="AD15" s="49"/>
      <c r="AE15" s="48">
        <v>10</v>
      </c>
      <c r="AF15" s="50"/>
      <c r="AG15" s="47"/>
      <c r="AH15" s="80"/>
      <c r="AI15" s="47"/>
      <c r="AJ15" s="48"/>
      <c r="AK15" s="79"/>
    </row>
    <row r="16" spans="1:37" ht="15.75" thickBot="1" x14ac:dyDescent="0.3">
      <c r="A16" s="53"/>
      <c r="B16" s="38" t="s">
        <v>658</v>
      </c>
      <c r="C16" s="38" t="s">
        <v>507</v>
      </c>
      <c r="D16" s="38" t="s">
        <v>52</v>
      </c>
      <c r="E16" s="39">
        <f t="shared" si="0"/>
        <v>27</v>
      </c>
      <c r="F16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18</v>
      </c>
      <c r="G16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1</v>
      </c>
      <c r="H16" s="46">
        <f>SUM(racers[[#This Row],[Tour de Sask Omnium (B)]]+racers[[#This Row],[RMCC - Omnium (A)]]+racers[[#This Row],[Tour de Bowness - Omnium (A)]])</f>
        <v>8</v>
      </c>
      <c r="I16" s="46"/>
      <c r="J16" s="47"/>
      <c r="K16" s="47"/>
      <c r="L16" s="48"/>
      <c r="M16" s="49"/>
      <c r="N16" s="50"/>
      <c r="O16" s="49"/>
      <c r="P16" s="49"/>
      <c r="Q16" s="49"/>
      <c r="R16" s="50"/>
      <c r="S16" s="49">
        <v>1</v>
      </c>
      <c r="T16" s="48">
        <v>10</v>
      </c>
      <c r="U16" s="49">
        <v>8</v>
      </c>
      <c r="V16" s="50"/>
      <c r="W16" s="48"/>
      <c r="X16" s="49"/>
      <c r="Y16" s="48">
        <v>6</v>
      </c>
      <c r="Z16" s="49"/>
      <c r="AA16" s="48"/>
      <c r="AB16" s="48"/>
      <c r="AC16" s="49"/>
      <c r="AD16" s="49"/>
      <c r="AE16" s="48"/>
      <c r="AF16" s="50"/>
      <c r="AG16" s="47"/>
      <c r="AH16" s="80"/>
      <c r="AI16" s="47"/>
      <c r="AJ16" s="48">
        <v>2</v>
      </c>
      <c r="AK16" s="79"/>
    </row>
    <row r="17" spans="1:37" ht="15.75" thickBot="1" x14ac:dyDescent="0.3">
      <c r="A17" s="55"/>
      <c r="B17" s="38" t="s">
        <v>46</v>
      </c>
      <c r="C17" s="38" t="s">
        <v>47</v>
      </c>
      <c r="D17" s="38" t="s">
        <v>48</v>
      </c>
      <c r="E17" s="39">
        <f t="shared" si="0"/>
        <v>24</v>
      </c>
      <c r="F17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24</v>
      </c>
      <c r="G17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0</v>
      </c>
      <c r="H17" s="46">
        <f>SUM(racers[[#This Row],[Tour de Sask Omnium (B)]]+racers[[#This Row],[RMCC - Omnium (A)]]+racers[[#This Row],[Tour de Bowness - Omnium (A)]])</f>
        <v>0</v>
      </c>
      <c r="I17" s="46"/>
      <c r="J17" s="47"/>
      <c r="K17" s="47"/>
      <c r="L17" s="48"/>
      <c r="M17" s="49"/>
      <c r="N17" s="50"/>
      <c r="O17" s="49"/>
      <c r="P17" s="49"/>
      <c r="Q17" s="49"/>
      <c r="R17" s="50"/>
      <c r="S17" s="49"/>
      <c r="T17" s="48"/>
      <c r="U17" s="49"/>
      <c r="V17" s="50"/>
      <c r="W17" s="48">
        <v>12</v>
      </c>
      <c r="X17" s="49"/>
      <c r="Y17" s="48">
        <v>12</v>
      </c>
      <c r="Z17" s="49"/>
      <c r="AA17" s="48"/>
      <c r="AB17" s="48"/>
      <c r="AC17" s="49"/>
      <c r="AD17" s="49"/>
      <c r="AE17" s="48"/>
      <c r="AF17" s="50"/>
      <c r="AG17" s="47"/>
      <c r="AH17" s="80"/>
      <c r="AI17" s="47"/>
      <c r="AJ17" s="48"/>
      <c r="AK17" s="79"/>
    </row>
    <row r="18" spans="1:37" ht="15.75" thickBot="1" x14ac:dyDescent="0.3">
      <c r="A18" s="53"/>
      <c r="B18" s="38" t="s">
        <v>518</v>
      </c>
      <c r="C18" s="38" t="s">
        <v>144</v>
      </c>
      <c r="D18" s="38" t="s">
        <v>294</v>
      </c>
      <c r="E18" s="39">
        <f t="shared" si="0"/>
        <v>23</v>
      </c>
      <c r="F18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23</v>
      </c>
      <c r="G18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0</v>
      </c>
      <c r="H18" s="46">
        <f>SUM(racers[[#This Row],[Tour de Sask Omnium (B)]]+racers[[#This Row],[RMCC - Omnium (A)]]+racers[[#This Row],[Tour de Bowness - Omnium (A)]])</f>
        <v>0</v>
      </c>
      <c r="I18" s="46"/>
      <c r="J18" s="47">
        <v>6</v>
      </c>
      <c r="K18" s="47"/>
      <c r="L18" s="48"/>
      <c r="M18" s="49"/>
      <c r="N18" s="50"/>
      <c r="O18" s="49"/>
      <c r="P18" s="49"/>
      <c r="Q18" s="49"/>
      <c r="R18" s="50"/>
      <c r="S18" s="49"/>
      <c r="T18" s="48">
        <v>1</v>
      </c>
      <c r="U18" s="49"/>
      <c r="V18" s="50"/>
      <c r="W18" s="48"/>
      <c r="X18" s="49"/>
      <c r="Y18" s="48"/>
      <c r="Z18" s="49"/>
      <c r="AA18" s="48">
        <v>12</v>
      </c>
      <c r="AB18" s="48">
        <v>4</v>
      </c>
      <c r="AC18" s="49"/>
      <c r="AD18" s="49"/>
      <c r="AE18" s="48"/>
      <c r="AF18" s="50"/>
      <c r="AG18" s="47"/>
      <c r="AH18" s="80"/>
      <c r="AI18" s="47"/>
      <c r="AJ18" s="48"/>
      <c r="AK18" s="79"/>
    </row>
    <row r="19" spans="1:37" ht="15.75" thickBot="1" x14ac:dyDescent="0.3">
      <c r="A19" s="53"/>
      <c r="B19" s="38" t="s">
        <v>174</v>
      </c>
      <c r="C19" s="38" t="s">
        <v>132</v>
      </c>
      <c r="D19" s="38" t="s">
        <v>19</v>
      </c>
      <c r="E19" s="39">
        <f t="shared" si="0"/>
        <v>22</v>
      </c>
      <c r="F19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22</v>
      </c>
      <c r="G19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0</v>
      </c>
      <c r="H19" s="46">
        <f>SUM(racers[[#This Row],[Tour de Sask Omnium (B)]]+racers[[#This Row],[RMCC - Omnium (A)]]+racers[[#This Row],[Tour de Bowness - Omnium (A)]])</f>
        <v>0</v>
      </c>
      <c r="I19" s="46"/>
      <c r="J19" s="47">
        <v>12</v>
      </c>
      <c r="K19" s="47"/>
      <c r="L19" s="48"/>
      <c r="M19" s="49"/>
      <c r="N19" s="50"/>
      <c r="O19" s="49"/>
      <c r="P19" s="49"/>
      <c r="Q19" s="49"/>
      <c r="R19" s="50"/>
      <c r="S19" s="49"/>
      <c r="T19" s="48">
        <v>2</v>
      </c>
      <c r="U19" s="49"/>
      <c r="V19" s="50"/>
      <c r="W19" s="48"/>
      <c r="X19" s="49"/>
      <c r="Y19" s="48"/>
      <c r="Z19" s="49"/>
      <c r="AA19" s="48"/>
      <c r="AB19" s="48"/>
      <c r="AC19" s="49"/>
      <c r="AD19" s="49">
        <v>8</v>
      </c>
      <c r="AE19" s="48"/>
      <c r="AF19" s="50"/>
      <c r="AG19" s="47"/>
      <c r="AH19" s="80"/>
      <c r="AI19" s="47"/>
      <c r="AJ19" s="48"/>
      <c r="AK19" s="79"/>
    </row>
    <row r="20" spans="1:37" ht="15.75" thickBot="1" x14ac:dyDescent="0.3">
      <c r="A20" s="37"/>
      <c r="B20" s="47" t="s">
        <v>253</v>
      </c>
      <c r="C20" s="47" t="s">
        <v>171</v>
      </c>
      <c r="D20" s="47" t="s">
        <v>19</v>
      </c>
      <c r="E20" s="39">
        <f t="shared" si="0"/>
        <v>20</v>
      </c>
      <c r="F20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20</v>
      </c>
      <c r="G20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0</v>
      </c>
      <c r="H20" s="46">
        <f>SUM(racers[[#This Row],[Tour de Sask Omnium (B)]]+racers[[#This Row],[RMCC - Omnium (A)]]+racers[[#This Row],[Tour de Bowness - Omnium (A)]])</f>
        <v>0</v>
      </c>
      <c r="I20" s="46"/>
      <c r="J20" s="47"/>
      <c r="K20" s="47"/>
      <c r="L20" s="48">
        <v>20</v>
      </c>
      <c r="M20" s="49"/>
      <c r="N20" s="50"/>
      <c r="O20" s="49"/>
      <c r="P20" s="49"/>
      <c r="Q20" s="49"/>
      <c r="R20" s="50"/>
      <c r="S20" s="49"/>
      <c r="T20" s="48"/>
      <c r="U20" s="49"/>
      <c r="V20" s="50"/>
      <c r="W20" s="48"/>
      <c r="X20" s="49"/>
      <c r="Y20" s="48"/>
      <c r="Z20" s="49"/>
      <c r="AA20" s="48"/>
      <c r="AB20" s="48"/>
      <c r="AC20" s="49"/>
      <c r="AD20" s="49"/>
      <c r="AE20" s="48"/>
      <c r="AF20" s="50"/>
      <c r="AG20" s="47"/>
      <c r="AH20" s="80"/>
      <c r="AI20" s="47"/>
      <c r="AJ20" s="48"/>
      <c r="AK20" s="79"/>
    </row>
    <row r="21" spans="1:37" ht="15.75" thickBot="1" x14ac:dyDescent="0.3">
      <c r="A21" s="53"/>
      <c r="B21" s="47" t="s">
        <v>139</v>
      </c>
      <c r="C21" s="47" t="s">
        <v>79</v>
      </c>
      <c r="D21" s="47" t="s">
        <v>294</v>
      </c>
      <c r="E21" s="39">
        <f t="shared" si="0"/>
        <v>19</v>
      </c>
      <c r="F21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11</v>
      </c>
      <c r="G21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8</v>
      </c>
      <c r="H21" s="46">
        <f>SUM(racers[[#This Row],[Tour de Sask Omnium (B)]]+racers[[#This Row],[RMCC - Omnium (A)]]+racers[[#This Row],[Tour de Bowness - Omnium (A)]])</f>
        <v>0</v>
      </c>
      <c r="I21" s="46"/>
      <c r="J21" s="47"/>
      <c r="K21" s="47">
        <v>4</v>
      </c>
      <c r="L21" s="48"/>
      <c r="M21" s="49"/>
      <c r="N21" s="50"/>
      <c r="O21" s="49"/>
      <c r="P21" s="49"/>
      <c r="Q21" s="49"/>
      <c r="R21" s="50"/>
      <c r="S21" s="49"/>
      <c r="T21" s="48"/>
      <c r="U21" s="49"/>
      <c r="V21" s="50">
        <v>8</v>
      </c>
      <c r="W21" s="48">
        <v>6</v>
      </c>
      <c r="X21" s="49"/>
      <c r="Y21" s="48"/>
      <c r="Z21" s="49"/>
      <c r="AA21" s="48"/>
      <c r="AB21" s="48">
        <v>1</v>
      </c>
      <c r="AC21" s="49"/>
      <c r="AD21" s="49"/>
      <c r="AE21" s="48"/>
      <c r="AF21" s="50"/>
      <c r="AG21" s="47"/>
      <c r="AH21" s="80"/>
      <c r="AI21" s="47"/>
      <c r="AJ21" s="48"/>
      <c r="AK21" s="79"/>
    </row>
    <row r="22" spans="1:37" ht="15.75" thickBot="1" x14ac:dyDescent="0.3">
      <c r="A22" s="55"/>
      <c r="B22" s="38" t="s">
        <v>35</v>
      </c>
      <c r="C22" s="38" t="s">
        <v>36</v>
      </c>
      <c r="D22" s="38" t="s">
        <v>23</v>
      </c>
      <c r="E22" s="39">
        <f t="shared" si="0"/>
        <v>17</v>
      </c>
      <c r="F22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2</v>
      </c>
      <c r="G22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15</v>
      </c>
      <c r="H22" s="46">
        <f>SUM(racers[[#This Row],[Tour de Sask Omnium (B)]]+racers[[#This Row],[RMCC - Omnium (A)]]+racers[[#This Row],[Tour de Bowness - Omnium (A)]])</f>
        <v>0</v>
      </c>
      <c r="I22" s="46"/>
      <c r="J22" s="47"/>
      <c r="K22" s="47"/>
      <c r="L22" s="48"/>
      <c r="M22" s="49"/>
      <c r="N22" s="50"/>
      <c r="O22" s="49"/>
      <c r="P22" s="49"/>
      <c r="Q22" s="49"/>
      <c r="R22" s="50">
        <v>2</v>
      </c>
      <c r="S22" s="49"/>
      <c r="T22" s="48"/>
      <c r="U22" s="49"/>
      <c r="V22" s="50">
        <v>15</v>
      </c>
      <c r="W22" s="48"/>
      <c r="X22" s="49"/>
      <c r="Y22" s="48"/>
      <c r="Z22" s="49"/>
      <c r="AA22" s="48"/>
      <c r="AB22" s="48"/>
      <c r="AC22" s="49"/>
      <c r="AD22" s="49"/>
      <c r="AE22" s="48"/>
      <c r="AF22" s="50"/>
      <c r="AG22" s="47"/>
      <c r="AH22" s="80"/>
      <c r="AI22" s="47"/>
      <c r="AJ22" s="48"/>
      <c r="AK22" s="79"/>
    </row>
    <row r="23" spans="1:37" ht="15.75" thickBot="1" x14ac:dyDescent="0.3">
      <c r="A23" s="37"/>
      <c r="B23" s="47" t="s">
        <v>254</v>
      </c>
      <c r="C23" s="47" t="s">
        <v>255</v>
      </c>
      <c r="D23" s="47" t="s">
        <v>294</v>
      </c>
      <c r="E23" s="39">
        <f t="shared" si="0"/>
        <v>14</v>
      </c>
      <c r="F23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4</v>
      </c>
      <c r="G23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10</v>
      </c>
      <c r="H23" s="46">
        <f>SUM(racers[[#This Row],[Tour de Sask Omnium (B)]]+racers[[#This Row],[RMCC - Omnium (A)]]+racers[[#This Row],[Tour de Bowness - Omnium (A)]])</f>
        <v>0</v>
      </c>
      <c r="I23" s="46"/>
      <c r="J23" s="47"/>
      <c r="K23" s="47"/>
      <c r="L23" s="48"/>
      <c r="M23" s="49"/>
      <c r="N23" s="50">
        <v>10</v>
      </c>
      <c r="O23" s="49"/>
      <c r="P23" s="49"/>
      <c r="Q23" s="49"/>
      <c r="R23" s="50">
        <v>4</v>
      </c>
      <c r="S23" s="49"/>
      <c r="T23" s="48"/>
      <c r="U23" s="49"/>
      <c r="V23" s="50"/>
      <c r="W23" s="48"/>
      <c r="X23" s="49"/>
      <c r="Y23" s="48"/>
      <c r="Z23" s="49"/>
      <c r="AA23" s="48"/>
      <c r="AB23" s="48"/>
      <c r="AC23" s="49"/>
      <c r="AD23" s="49"/>
      <c r="AE23" s="48"/>
      <c r="AF23" s="50"/>
      <c r="AG23" s="47"/>
      <c r="AH23" s="80"/>
      <c r="AI23" s="47"/>
      <c r="AJ23" s="48"/>
      <c r="AK23" s="79"/>
    </row>
    <row r="24" spans="1:37" ht="15.75" thickBot="1" x14ac:dyDescent="0.3">
      <c r="A24" s="53"/>
      <c r="B24" s="38" t="s">
        <v>608</v>
      </c>
      <c r="C24" s="38" t="s">
        <v>512</v>
      </c>
      <c r="D24" s="38" t="s">
        <v>52</v>
      </c>
      <c r="E24" s="39">
        <f t="shared" si="0"/>
        <v>12</v>
      </c>
      <c r="F24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0</v>
      </c>
      <c r="G24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6</v>
      </c>
      <c r="H24" s="46">
        <f>SUM(racers[[#This Row],[Tour de Sask Omnium (B)]]+racers[[#This Row],[RMCC - Omnium (A)]]+racers[[#This Row],[Tour de Bowness - Omnium (A)]])</f>
        <v>6</v>
      </c>
      <c r="I24" s="46"/>
      <c r="J24" s="47"/>
      <c r="K24" s="47"/>
      <c r="L24" s="48"/>
      <c r="M24" s="49"/>
      <c r="N24" s="50"/>
      <c r="O24" s="49"/>
      <c r="P24" s="49"/>
      <c r="Q24" s="49"/>
      <c r="R24" s="50"/>
      <c r="S24" s="49">
        <v>6</v>
      </c>
      <c r="T24" s="48"/>
      <c r="U24" s="49">
        <v>6</v>
      </c>
      <c r="V24" s="50"/>
      <c r="W24" s="48"/>
      <c r="X24" s="49"/>
      <c r="Y24" s="48"/>
      <c r="Z24" s="49"/>
      <c r="AA24" s="48"/>
      <c r="AB24" s="48"/>
      <c r="AC24" s="49"/>
      <c r="AD24" s="49"/>
      <c r="AE24" s="48"/>
      <c r="AF24" s="50"/>
      <c r="AG24" s="47"/>
      <c r="AH24" s="80"/>
      <c r="AI24" s="47"/>
      <c r="AJ24" s="48"/>
      <c r="AK24" s="79"/>
    </row>
    <row r="25" spans="1:37" ht="15.75" thickBot="1" x14ac:dyDescent="0.3">
      <c r="A25" s="53"/>
      <c r="B25" s="38" t="s">
        <v>74</v>
      </c>
      <c r="C25" s="38" t="s">
        <v>75</v>
      </c>
      <c r="D25" s="38" t="s">
        <v>289</v>
      </c>
      <c r="E25" s="39">
        <f t="shared" si="0"/>
        <v>12</v>
      </c>
      <c r="F25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12</v>
      </c>
      <c r="G25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0</v>
      </c>
      <c r="H25" s="46">
        <f>SUM(racers[[#This Row],[Tour de Sask Omnium (B)]]+racers[[#This Row],[RMCC - Omnium (A)]]+racers[[#This Row],[Tour de Bowness - Omnium (A)]])</f>
        <v>0</v>
      </c>
      <c r="I25" s="46"/>
      <c r="J25" s="81"/>
      <c r="K25" s="81">
        <v>6</v>
      </c>
      <c r="L25" s="48"/>
      <c r="M25" s="49"/>
      <c r="N25" s="50"/>
      <c r="O25" s="49"/>
      <c r="P25" s="49"/>
      <c r="Q25" s="49"/>
      <c r="R25" s="50"/>
      <c r="S25" s="49"/>
      <c r="T25" s="48"/>
      <c r="U25" s="49"/>
      <c r="V25" s="50"/>
      <c r="W25" s="48"/>
      <c r="X25" s="49"/>
      <c r="Y25" s="48"/>
      <c r="Z25" s="49"/>
      <c r="AA25" s="48"/>
      <c r="AB25" s="48"/>
      <c r="AC25" s="49"/>
      <c r="AD25" s="49"/>
      <c r="AE25" s="48"/>
      <c r="AF25" s="50"/>
      <c r="AG25" s="47"/>
      <c r="AH25" s="80"/>
      <c r="AI25" s="47"/>
      <c r="AJ25" s="48">
        <v>6</v>
      </c>
      <c r="AK25" s="79"/>
    </row>
    <row r="26" spans="1:37" ht="15.75" thickBot="1" x14ac:dyDescent="0.3">
      <c r="A26" s="37"/>
      <c r="B26" s="47" t="s">
        <v>646</v>
      </c>
      <c r="C26" s="47" t="s">
        <v>645</v>
      </c>
      <c r="D26" s="47" t="s">
        <v>52</v>
      </c>
      <c r="E26" s="39">
        <f t="shared" si="0"/>
        <v>12</v>
      </c>
      <c r="F26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12</v>
      </c>
      <c r="G26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0</v>
      </c>
      <c r="H26" s="46">
        <f>SUM(racers[[#This Row],[Tour de Sask Omnium (B)]]+racers[[#This Row],[RMCC - Omnium (A)]]+racers[[#This Row],[Tour de Bowness - Omnium (A)]])</f>
        <v>0</v>
      </c>
      <c r="I26" s="46"/>
      <c r="J26" s="47"/>
      <c r="K26" s="47"/>
      <c r="L26" s="48"/>
      <c r="M26" s="49"/>
      <c r="N26" s="50"/>
      <c r="O26" s="49"/>
      <c r="P26" s="49"/>
      <c r="Q26" s="49"/>
      <c r="R26" s="50"/>
      <c r="S26" s="49"/>
      <c r="T26" s="48"/>
      <c r="U26" s="49"/>
      <c r="V26" s="50"/>
      <c r="W26" s="48"/>
      <c r="X26" s="49"/>
      <c r="Y26" s="48"/>
      <c r="Z26" s="49"/>
      <c r="AA26" s="48"/>
      <c r="AB26" s="48"/>
      <c r="AC26" s="49"/>
      <c r="AD26" s="49"/>
      <c r="AE26" s="48"/>
      <c r="AF26" s="50"/>
      <c r="AG26" s="47"/>
      <c r="AH26" s="80"/>
      <c r="AI26" s="47"/>
      <c r="AJ26" s="48">
        <v>12</v>
      </c>
      <c r="AK26" s="79"/>
    </row>
    <row r="27" spans="1:37" ht="15.75" thickBot="1" x14ac:dyDescent="0.3">
      <c r="A27" s="55"/>
      <c r="B27" s="38" t="s">
        <v>54</v>
      </c>
      <c r="C27" s="38" t="s">
        <v>55</v>
      </c>
      <c r="D27" s="38" t="s">
        <v>19</v>
      </c>
      <c r="E27" s="39">
        <f t="shared" si="0"/>
        <v>11</v>
      </c>
      <c r="F27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11</v>
      </c>
      <c r="G27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0</v>
      </c>
      <c r="H27" s="46">
        <f>SUM(racers[[#This Row],[Tour de Sask Omnium (B)]]+racers[[#This Row],[RMCC - Omnium (A)]]+racers[[#This Row],[Tour de Bowness - Omnium (A)]])</f>
        <v>0</v>
      </c>
      <c r="I27" s="46"/>
      <c r="J27" s="47">
        <v>10</v>
      </c>
      <c r="K27" s="47"/>
      <c r="L27" s="48"/>
      <c r="M27" s="49"/>
      <c r="N27" s="50"/>
      <c r="O27" s="49"/>
      <c r="P27" s="49"/>
      <c r="Q27" s="49"/>
      <c r="R27" s="50">
        <v>1</v>
      </c>
      <c r="S27" s="49"/>
      <c r="T27" s="48"/>
      <c r="U27" s="49"/>
      <c r="V27" s="50"/>
      <c r="W27" s="48"/>
      <c r="X27" s="49"/>
      <c r="Y27" s="48"/>
      <c r="Z27" s="49"/>
      <c r="AA27" s="48"/>
      <c r="AB27" s="48"/>
      <c r="AC27" s="49"/>
      <c r="AD27" s="49"/>
      <c r="AE27" s="48"/>
      <c r="AF27" s="50"/>
      <c r="AG27" s="47"/>
      <c r="AH27" s="80"/>
      <c r="AI27" s="47"/>
      <c r="AJ27" s="48"/>
      <c r="AK27" s="79"/>
    </row>
    <row r="28" spans="1:37" ht="15.75" thickBot="1" x14ac:dyDescent="0.3">
      <c r="A28" s="55"/>
      <c r="B28" s="38" t="s">
        <v>49</v>
      </c>
      <c r="C28" s="38" t="s">
        <v>50</v>
      </c>
      <c r="D28" s="38" t="s">
        <v>19</v>
      </c>
      <c r="E28" s="39">
        <f t="shared" si="0"/>
        <v>10</v>
      </c>
      <c r="F28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10</v>
      </c>
      <c r="G28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0</v>
      </c>
      <c r="H28" s="46">
        <f>SUM(racers[[#This Row],[Tour de Sask Omnium (B)]]+racers[[#This Row],[RMCC - Omnium (A)]]+racers[[#This Row],[Tour de Bowness - Omnium (A)]])</f>
        <v>0</v>
      </c>
      <c r="I28" s="46"/>
      <c r="J28" s="47">
        <v>8</v>
      </c>
      <c r="K28" s="47">
        <v>2</v>
      </c>
      <c r="L28" s="48"/>
      <c r="M28" s="49"/>
      <c r="N28" s="50"/>
      <c r="O28" s="49"/>
      <c r="P28" s="49"/>
      <c r="Q28" s="49"/>
      <c r="R28" s="50"/>
      <c r="S28" s="49"/>
      <c r="T28" s="48"/>
      <c r="U28" s="49"/>
      <c r="V28" s="50"/>
      <c r="W28" s="48"/>
      <c r="X28" s="49"/>
      <c r="Y28" s="48"/>
      <c r="Z28" s="49"/>
      <c r="AA28" s="48"/>
      <c r="AB28" s="48"/>
      <c r="AC28" s="49"/>
      <c r="AD28" s="49"/>
      <c r="AE28" s="48"/>
      <c r="AF28" s="50"/>
      <c r="AG28" s="47"/>
      <c r="AH28" s="80"/>
      <c r="AI28" s="47"/>
      <c r="AJ28" s="48"/>
      <c r="AK28" s="79"/>
    </row>
    <row r="29" spans="1:37" ht="15.75" thickBot="1" x14ac:dyDescent="0.3">
      <c r="A29" s="55"/>
      <c r="B29" s="47" t="s">
        <v>248</v>
      </c>
      <c r="C29" s="47" t="s">
        <v>28</v>
      </c>
      <c r="D29" s="47" t="s">
        <v>34</v>
      </c>
      <c r="E29" s="39">
        <f t="shared" si="0"/>
        <v>10</v>
      </c>
      <c r="F29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0</v>
      </c>
      <c r="G29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10</v>
      </c>
      <c r="H29" s="46">
        <f>SUM(racers[[#This Row],[Tour de Sask Omnium (B)]]+racers[[#This Row],[RMCC - Omnium (A)]]+racers[[#This Row],[Tour de Bowness - Omnium (A)]])</f>
        <v>0</v>
      </c>
      <c r="I29" s="46"/>
      <c r="J29" s="47"/>
      <c r="K29" s="47"/>
      <c r="L29" s="48"/>
      <c r="M29" s="49"/>
      <c r="N29" s="50"/>
      <c r="O29" s="49"/>
      <c r="P29" s="49"/>
      <c r="Q29" s="49"/>
      <c r="R29" s="50"/>
      <c r="S29" s="49"/>
      <c r="T29" s="48"/>
      <c r="U29" s="49"/>
      <c r="V29" s="50">
        <v>10</v>
      </c>
      <c r="W29" s="48"/>
      <c r="X29" s="49"/>
      <c r="Y29" s="48"/>
      <c r="Z29" s="49"/>
      <c r="AA29" s="48"/>
      <c r="AB29" s="48"/>
      <c r="AC29" s="49"/>
      <c r="AD29" s="49"/>
      <c r="AE29" s="48"/>
      <c r="AF29" s="50"/>
      <c r="AG29" s="47"/>
      <c r="AH29" s="80"/>
      <c r="AI29" s="47"/>
      <c r="AJ29" s="48"/>
      <c r="AK29" s="79"/>
    </row>
    <row r="30" spans="1:37" ht="15.75" thickBot="1" x14ac:dyDescent="0.3">
      <c r="A30" s="53"/>
      <c r="B30" s="38" t="s">
        <v>350</v>
      </c>
      <c r="C30" s="38" t="s">
        <v>243</v>
      </c>
      <c r="D30" s="38" t="s">
        <v>52</v>
      </c>
      <c r="E30" s="39">
        <f t="shared" si="0"/>
        <v>8</v>
      </c>
      <c r="F30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8</v>
      </c>
      <c r="G30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0</v>
      </c>
      <c r="H30" s="46">
        <f>SUM(racers[[#This Row],[Tour de Sask Omnium (B)]]+racers[[#This Row],[RMCC - Omnium (A)]]+racers[[#This Row],[Tour de Bowness - Omnium (A)]])</f>
        <v>0</v>
      </c>
      <c r="I30" s="46"/>
      <c r="J30" s="47"/>
      <c r="K30" s="47"/>
      <c r="L30" s="48">
        <v>8</v>
      </c>
      <c r="M30" s="49"/>
      <c r="N30" s="50"/>
      <c r="O30" s="49"/>
      <c r="P30" s="49"/>
      <c r="Q30" s="49"/>
      <c r="R30" s="50"/>
      <c r="S30" s="49"/>
      <c r="T30" s="48"/>
      <c r="U30" s="49"/>
      <c r="V30" s="50"/>
      <c r="W30" s="48"/>
      <c r="X30" s="49"/>
      <c r="Y30" s="48"/>
      <c r="Z30" s="49"/>
      <c r="AA30" s="48"/>
      <c r="AB30" s="48"/>
      <c r="AC30" s="49"/>
      <c r="AD30" s="49"/>
      <c r="AE30" s="48"/>
      <c r="AF30" s="50"/>
      <c r="AG30" s="47"/>
      <c r="AH30" s="80"/>
      <c r="AI30" s="47"/>
      <c r="AJ30" s="48"/>
      <c r="AK30" s="79"/>
    </row>
    <row r="31" spans="1:37" ht="15.75" thickBot="1" x14ac:dyDescent="0.3">
      <c r="A31" s="37"/>
      <c r="B31" s="47" t="s">
        <v>675</v>
      </c>
      <c r="C31" s="47" t="s">
        <v>676</v>
      </c>
      <c r="D31" s="47" t="s">
        <v>44</v>
      </c>
      <c r="E31" s="39">
        <f t="shared" si="0"/>
        <v>6</v>
      </c>
      <c r="F31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0</v>
      </c>
      <c r="G31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6</v>
      </c>
      <c r="H31" s="46">
        <f>SUM(racers[[#This Row],[Tour de Sask Omnium (B)]]+racers[[#This Row],[RMCC - Omnium (A)]]+racers[[#This Row],[Tour de Bowness - Omnium (A)]])</f>
        <v>0</v>
      </c>
      <c r="I31" s="46"/>
      <c r="J31" s="47"/>
      <c r="K31" s="47"/>
      <c r="L31" s="48"/>
      <c r="M31" s="49"/>
      <c r="N31" s="50">
        <v>6</v>
      </c>
      <c r="O31" s="49"/>
      <c r="P31" s="49"/>
      <c r="Q31" s="49"/>
      <c r="R31" s="50"/>
      <c r="S31" s="49"/>
      <c r="T31" s="48"/>
      <c r="U31" s="49"/>
      <c r="V31" s="50"/>
      <c r="W31" s="48"/>
      <c r="X31" s="49"/>
      <c r="Y31" s="48"/>
      <c r="Z31" s="49"/>
      <c r="AA31" s="48"/>
      <c r="AB31" s="48"/>
      <c r="AC31" s="49"/>
      <c r="AD31" s="49"/>
      <c r="AE31" s="48"/>
      <c r="AF31" s="50"/>
      <c r="AG31" s="47"/>
      <c r="AH31" s="80"/>
      <c r="AI31" s="47"/>
      <c r="AJ31" s="48"/>
      <c r="AK31" s="79"/>
    </row>
    <row r="32" spans="1:37" ht="15.75" thickBot="1" x14ac:dyDescent="0.3">
      <c r="A32" s="37"/>
      <c r="B32" s="47" t="s">
        <v>62</v>
      </c>
      <c r="C32" s="47" t="s">
        <v>63</v>
      </c>
      <c r="D32" s="47" t="s">
        <v>294</v>
      </c>
      <c r="E32" s="39">
        <f t="shared" si="0"/>
        <v>3</v>
      </c>
      <c r="F32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2</v>
      </c>
      <c r="G32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0</v>
      </c>
      <c r="H32" s="46">
        <f>SUM(racers[[#This Row],[Tour de Sask Omnium (B)]]+racers[[#This Row],[RMCC - Omnium (A)]]+racers[[#This Row],[Tour de Bowness - Omnium (A)]])</f>
        <v>1</v>
      </c>
      <c r="I32" s="46"/>
      <c r="J32" s="47"/>
      <c r="K32" s="47"/>
      <c r="L32" s="48"/>
      <c r="M32" s="49"/>
      <c r="N32" s="50"/>
      <c r="O32" s="49"/>
      <c r="P32" s="49"/>
      <c r="Q32" s="49"/>
      <c r="R32" s="50"/>
      <c r="S32" s="49"/>
      <c r="T32" s="48"/>
      <c r="U32" s="49"/>
      <c r="V32" s="50"/>
      <c r="W32" s="48"/>
      <c r="X32" s="49"/>
      <c r="Y32" s="48"/>
      <c r="Z32" s="49"/>
      <c r="AA32" s="48"/>
      <c r="AB32" s="48"/>
      <c r="AC32" s="49"/>
      <c r="AD32" s="49"/>
      <c r="AE32" s="48"/>
      <c r="AF32" s="50">
        <v>2</v>
      </c>
      <c r="AG32" s="47">
        <v>1</v>
      </c>
      <c r="AH32" s="80"/>
      <c r="AI32" s="47"/>
      <c r="AJ32" s="48"/>
      <c r="AK32" s="79"/>
    </row>
    <row r="33" spans="1:37" ht="15.75" thickBot="1" x14ac:dyDescent="0.3">
      <c r="A33" s="37"/>
      <c r="B33" s="47" t="s">
        <v>728</v>
      </c>
      <c r="C33" s="47" t="s">
        <v>729</v>
      </c>
      <c r="D33" s="47" t="s">
        <v>294</v>
      </c>
      <c r="E33" s="39">
        <f t="shared" si="0"/>
        <v>2</v>
      </c>
      <c r="F33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0</v>
      </c>
      <c r="G33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2</v>
      </c>
      <c r="H33" s="46">
        <f>SUM(racers[[#This Row],[Tour de Sask Omnium (B)]]+racers[[#This Row],[RMCC - Omnium (A)]]+racers[[#This Row],[Tour de Bowness - Omnium (A)]])</f>
        <v>0</v>
      </c>
      <c r="I33" s="46"/>
      <c r="J33" s="47"/>
      <c r="K33" s="47"/>
      <c r="L33" s="48"/>
      <c r="M33" s="49"/>
      <c r="N33" s="50"/>
      <c r="O33" s="49"/>
      <c r="P33" s="49"/>
      <c r="Q33" s="49"/>
      <c r="R33" s="50"/>
      <c r="S33" s="49">
        <v>2</v>
      </c>
      <c r="T33" s="48"/>
      <c r="U33" s="49"/>
      <c r="V33" s="50"/>
      <c r="W33" s="48"/>
      <c r="X33" s="49"/>
      <c r="Y33" s="48"/>
      <c r="Z33" s="49"/>
      <c r="AA33" s="48"/>
      <c r="AB33" s="48"/>
      <c r="AC33" s="49"/>
      <c r="AD33" s="49"/>
      <c r="AE33" s="48"/>
      <c r="AF33" s="50"/>
      <c r="AG33" s="47"/>
      <c r="AH33" s="80"/>
      <c r="AI33" s="47"/>
      <c r="AJ33" s="48"/>
      <c r="AK33" s="79"/>
    </row>
    <row r="34" spans="1:37" ht="15.75" thickBot="1" x14ac:dyDescent="0.3">
      <c r="A34" s="37"/>
      <c r="B34" s="47" t="s">
        <v>336</v>
      </c>
      <c r="C34" s="47" t="s">
        <v>117</v>
      </c>
      <c r="D34" s="47" t="s">
        <v>69</v>
      </c>
      <c r="E34" s="39">
        <f t="shared" ref="E34:E65" si="1">SUM(F34,G34,H34)</f>
        <v>0</v>
      </c>
      <c r="F34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0</v>
      </c>
      <c r="G34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0</v>
      </c>
      <c r="H34" s="46">
        <f>SUM(racers[[#This Row],[Tour de Sask Omnium (B)]]+racers[[#This Row],[RMCC - Omnium (A)]]+racers[[#This Row],[Tour de Bowness - Omnium (A)]])</f>
        <v>0</v>
      </c>
      <c r="I34" s="46"/>
      <c r="J34" s="47"/>
      <c r="K34" s="47"/>
      <c r="L34" s="48"/>
      <c r="M34" s="49"/>
      <c r="N34" s="50"/>
      <c r="O34" s="49"/>
      <c r="P34" s="49"/>
      <c r="Q34" s="49"/>
      <c r="R34" s="50"/>
      <c r="S34" s="49"/>
      <c r="T34" s="48"/>
      <c r="U34" s="49"/>
      <c r="V34" s="50"/>
      <c r="W34" s="48"/>
      <c r="X34" s="49"/>
      <c r="Y34" s="48"/>
      <c r="Z34" s="49"/>
      <c r="AA34" s="48"/>
      <c r="AB34" s="48"/>
      <c r="AC34" s="49"/>
      <c r="AD34" s="49"/>
      <c r="AE34" s="48"/>
      <c r="AF34" s="50"/>
      <c r="AG34" s="47"/>
      <c r="AH34" s="80"/>
      <c r="AI34" s="47"/>
      <c r="AJ34" s="48"/>
      <c r="AK34" s="79"/>
    </row>
    <row r="35" spans="1:37" ht="15.75" thickBot="1" x14ac:dyDescent="0.3">
      <c r="A35" s="37"/>
      <c r="B35" s="47" t="s">
        <v>772</v>
      </c>
      <c r="C35" s="47" t="s">
        <v>773</v>
      </c>
      <c r="D35" s="47" t="s">
        <v>17</v>
      </c>
      <c r="E35" s="39">
        <f t="shared" si="1"/>
        <v>0</v>
      </c>
      <c r="F35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0</v>
      </c>
      <c r="G35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0</v>
      </c>
      <c r="H35" s="46">
        <f>SUM(racers[[#This Row],[Tour de Sask Omnium (B)]]+racers[[#This Row],[RMCC - Omnium (A)]]+racers[[#This Row],[Tour de Bowness - Omnium (A)]])</f>
        <v>0</v>
      </c>
      <c r="I35" s="46"/>
      <c r="J35" s="47"/>
      <c r="K35" s="47"/>
      <c r="L35" s="48"/>
      <c r="M35" s="49"/>
      <c r="N35" s="50"/>
      <c r="O35" s="49"/>
      <c r="P35" s="49"/>
      <c r="Q35" s="49"/>
      <c r="R35" s="50"/>
      <c r="S35" s="49"/>
      <c r="T35" s="48"/>
      <c r="U35" s="49"/>
      <c r="V35" s="50"/>
      <c r="W35" s="48"/>
      <c r="X35" s="49"/>
      <c r="Y35" s="48"/>
      <c r="Z35" s="49"/>
      <c r="AA35" s="48"/>
      <c r="AB35" s="48"/>
      <c r="AC35" s="49"/>
      <c r="AD35" s="49"/>
      <c r="AE35" s="48"/>
      <c r="AF35" s="50"/>
      <c r="AG35" s="47"/>
      <c r="AH35" s="80"/>
      <c r="AI35" s="47"/>
      <c r="AJ35" s="48"/>
      <c r="AK35" s="79"/>
    </row>
    <row r="36" spans="1:37" ht="15.75" thickBot="1" x14ac:dyDescent="0.3">
      <c r="A36" s="53"/>
      <c r="B36" s="38" t="s">
        <v>403</v>
      </c>
      <c r="C36" s="38" t="s">
        <v>43</v>
      </c>
      <c r="D36" s="38" t="s">
        <v>44</v>
      </c>
      <c r="E36" s="39">
        <f t="shared" si="1"/>
        <v>0</v>
      </c>
      <c r="F36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0</v>
      </c>
      <c r="G36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0</v>
      </c>
      <c r="H36" s="46">
        <f>SUM(racers[[#This Row],[Tour de Sask Omnium (B)]]+racers[[#This Row],[RMCC - Omnium (A)]]+racers[[#This Row],[Tour de Bowness - Omnium (A)]])</f>
        <v>0</v>
      </c>
      <c r="I36" s="46"/>
      <c r="J36" s="47"/>
      <c r="K36" s="47"/>
      <c r="L36" s="48"/>
      <c r="M36" s="49"/>
      <c r="N36" s="50"/>
      <c r="O36" s="49"/>
      <c r="P36" s="49"/>
      <c r="Q36" s="49"/>
      <c r="R36" s="50"/>
      <c r="S36" s="49"/>
      <c r="T36" s="48"/>
      <c r="U36" s="49"/>
      <c r="V36" s="50"/>
      <c r="W36" s="48"/>
      <c r="X36" s="49"/>
      <c r="Y36" s="48"/>
      <c r="Z36" s="49"/>
      <c r="AA36" s="48"/>
      <c r="AB36" s="48"/>
      <c r="AC36" s="49"/>
      <c r="AD36" s="49"/>
      <c r="AE36" s="48"/>
      <c r="AF36" s="50"/>
      <c r="AG36" s="47"/>
      <c r="AH36" s="80"/>
      <c r="AI36" s="47"/>
      <c r="AJ36" s="48"/>
      <c r="AK36" s="79"/>
    </row>
    <row r="37" spans="1:37" ht="15.75" thickBot="1" x14ac:dyDescent="0.3">
      <c r="A37" s="55"/>
      <c r="B37" s="38" t="s">
        <v>70</v>
      </c>
      <c r="C37" s="38" t="s">
        <v>39</v>
      </c>
      <c r="D37" s="38" t="s">
        <v>52</v>
      </c>
      <c r="E37" s="39">
        <f t="shared" si="1"/>
        <v>0</v>
      </c>
      <c r="F37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0</v>
      </c>
      <c r="G37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0</v>
      </c>
      <c r="H37" s="46">
        <f>SUM(racers[[#This Row],[Tour de Sask Omnium (B)]]+racers[[#This Row],[RMCC - Omnium (A)]]+racers[[#This Row],[Tour de Bowness - Omnium (A)]])</f>
        <v>0</v>
      </c>
      <c r="I37" s="46"/>
      <c r="J37" s="47"/>
      <c r="K37" s="47"/>
      <c r="L37" s="48"/>
      <c r="M37" s="49"/>
      <c r="N37" s="50"/>
      <c r="O37" s="49"/>
      <c r="P37" s="49"/>
      <c r="Q37" s="49"/>
      <c r="R37" s="50"/>
      <c r="S37" s="49"/>
      <c r="T37" s="48"/>
      <c r="U37" s="49"/>
      <c r="V37" s="50"/>
      <c r="W37" s="48"/>
      <c r="X37" s="49"/>
      <c r="Y37" s="48"/>
      <c r="Z37" s="49"/>
      <c r="AA37" s="48"/>
      <c r="AB37" s="48"/>
      <c r="AC37" s="49"/>
      <c r="AD37" s="49"/>
      <c r="AE37" s="48"/>
      <c r="AF37" s="50"/>
      <c r="AG37" s="47"/>
      <c r="AH37" s="80"/>
      <c r="AI37" s="47"/>
      <c r="AJ37" s="48"/>
      <c r="AK37" s="79"/>
    </row>
    <row r="38" spans="1:37" ht="15.75" thickBot="1" x14ac:dyDescent="0.3">
      <c r="A38" s="37"/>
      <c r="B38" s="38" t="s">
        <v>186</v>
      </c>
      <c r="C38" s="38" t="s">
        <v>114</v>
      </c>
      <c r="D38" s="38" t="s">
        <v>293</v>
      </c>
      <c r="E38" s="39">
        <f t="shared" si="1"/>
        <v>0</v>
      </c>
      <c r="F38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0</v>
      </c>
      <c r="G38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0</v>
      </c>
      <c r="H38" s="46">
        <f>SUM(racers[[#This Row],[Tour de Sask Omnium (B)]]+racers[[#This Row],[RMCC - Omnium (A)]]+racers[[#This Row],[Tour de Bowness - Omnium (A)]])</f>
        <v>0</v>
      </c>
      <c r="I38" s="46"/>
      <c r="J38" s="47"/>
      <c r="K38" s="47"/>
      <c r="L38" s="48"/>
      <c r="M38" s="49"/>
      <c r="N38" s="50"/>
      <c r="O38" s="49"/>
      <c r="P38" s="49"/>
      <c r="Q38" s="49"/>
      <c r="R38" s="50"/>
      <c r="S38" s="49"/>
      <c r="T38" s="48"/>
      <c r="U38" s="49"/>
      <c r="V38" s="50"/>
      <c r="W38" s="48"/>
      <c r="X38" s="49"/>
      <c r="Y38" s="48"/>
      <c r="Z38" s="49"/>
      <c r="AA38" s="48"/>
      <c r="AB38" s="48"/>
      <c r="AC38" s="49"/>
      <c r="AD38" s="49"/>
      <c r="AE38" s="48"/>
      <c r="AF38" s="50"/>
      <c r="AG38" s="47"/>
      <c r="AH38" s="80"/>
      <c r="AI38" s="47"/>
      <c r="AJ38" s="48"/>
      <c r="AK38" s="79"/>
    </row>
    <row r="39" spans="1:37" ht="15.75" thickBot="1" x14ac:dyDescent="0.3">
      <c r="A39" s="53"/>
      <c r="B39" s="38" t="s">
        <v>406</v>
      </c>
      <c r="C39" s="38" t="s">
        <v>51</v>
      </c>
      <c r="D39" s="38" t="s">
        <v>44</v>
      </c>
      <c r="E39" s="39">
        <f t="shared" si="1"/>
        <v>0</v>
      </c>
      <c r="F39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0</v>
      </c>
      <c r="G39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0</v>
      </c>
      <c r="H39" s="46">
        <f>SUM(racers[[#This Row],[Tour de Sask Omnium (B)]]+racers[[#This Row],[RMCC - Omnium (A)]]+racers[[#This Row],[Tour de Bowness - Omnium (A)]])</f>
        <v>0</v>
      </c>
      <c r="I39" s="46"/>
      <c r="J39" s="47"/>
      <c r="K39" s="47"/>
      <c r="L39" s="48"/>
      <c r="M39" s="49"/>
      <c r="N39" s="50"/>
      <c r="O39" s="49"/>
      <c r="P39" s="49"/>
      <c r="Q39" s="49"/>
      <c r="R39" s="50"/>
      <c r="S39" s="49"/>
      <c r="T39" s="48"/>
      <c r="U39" s="49"/>
      <c r="V39" s="50"/>
      <c r="W39" s="48"/>
      <c r="X39" s="49"/>
      <c r="Y39" s="48"/>
      <c r="Z39" s="49"/>
      <c r="AA39" s="48"/>
      <c r="AB39" s="48"/>
      <c r="AC39" s="49"/>
      <c r="AD39" s="49"/>
      <c r="AE39" s="48"/>
      <c r="AF39" s="50"/>
      <c r="AG39" s="47"/>
      <c r="AH39" s="80"/>
      <c r="AI39" s="47"/>
      <c r="AJ39" s="48"/>
      <c r="AK39" s="79"/>
    </row>
    <row r="40" spans="1:37" ht="15.75" thickBot="1" x14ac:dyDescent="0.3">
      <c r="A40" s="53"/>
      <c r="B40" s="38" t="s">
        <v>351</v>
      </c>
      <c r="C40" s="38" t="s">
        <v>36</v>
      </c>
      <c r="D40" s="38" t="s">
        <v>289</v>
      </c>
      <c r="E40" s="39">
        <f t="shared" si="1"/>
        <v>0</v>
      </c>
      <c r="F40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0</v>
      </c>
      <c r="G40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0</v>
      </c>
      <c r="H40" s="46">
        <f>SUM(racers[[#This Row],[Tour de Sask Omnium (B)]]+racers[[#This Row],[RMCC - Omnium (A)]]+racers[[#This Row],[Tour de Bowness - Omnium (A)]])</f>
        <v>0</v>
      </c>
      <c r="I40" s="46"/>
      <c r="J40" s="47"/>
      <c r="K40" s="47"/>
      <c r="L40" s="48"/>
      <c r="M40" s="49"/>
      <c r="N40" s="50"/>
      <c r="O40" s="49"/>
      <c r="P40" s="49"/>
      <c r="Q40" s="49"/>
      <c r="R40" s="50"/>
      <c r="S40" s="49"/>
      <c r="T40" s="48"/>
      <c r="U40" s="49"/>
      <c r="V40" s="50"/>
      <c r="W40" s="48"/>
      <c r="X40" s="49"/>
      <c r="Y40" s="48"/>
      <c r="Z40" s="49"/>
      <c r="AA40" s="48"/>
      <c r="AB40" s="48"/>
      <c r="AC40" s="49"/>
      <c r="AD40" s="49"/>
      <c r="AE40" s="48"/>
      <c r="AF40" s="50"/>
      <c r="AG40" s="47"/>
      <c r="AH40" s="80"/>
      <c r="AI40" s="47"/>
      <c r="AJ40" s="48"/>
      <c r="AK40" s="79"/>
    </row>
    <row r="41" spans="1:37" ht="15.75" thickBot="1" x14ac:dyDescent="0.3">
      <c r="A41" s="53"/>
      <c r="B41" s="38" t="s">
        <v>352</v>
      </c>
      <c r="C41" s="38" t="s">
        <v>353</v>
      </c>
      <c r="D41" s="38" t="s">
        <v>289</v>
      </c>
      <c r="E41" s="39">
        <f t="shared" si="1"/>
        <v>0</v>
      </c>
      <c r="F41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0</v>
      </c>
      <c r="G41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0</v>
      </c>
      <c r="H41" s="46">
        <f>SUM(racers[[#This Row],[Tour de Sask Omnium (B)]]+racers[[#This Row],[RMCC - Omnium (A)]]+racers[[#This Row],[Tour de Bowness - Omnium (A)]])</f>
        <v>0</v>
      </c>
      <c r="I41" s="46"/>
      <c r="J41" s="47"/>
      <c r="K41" s="47"/>
      <c r="L41" s="48"/>
      <c r="M41" s="49"/>
      <c r="N41" s="50"/>
      <c r="O41" s="49"/>
      <c r="P41" s="49"/>
      <c r="Q41" s="49"/>
      <c r="R41" s="50"/>
      <c r="S41" s="49"/>
      <c r="T41" s="48"/>
      <c r="U41" s="49"/>
      <c r="V41" s="50"/>
      <c r="W41" s="48"/>
      <c r="X41" s="49"/>
      <c r="Y41" s="48"/>
      <c r="Z41" s="49"/>
      <c r="AA41" s="48"/>
      <c r="AB41" s="48"/>
      <c r="AC41" s="49"/>
      <c r="AD41" s="49"/>
      <c r="AE41" s="48"/>
      <c r="AF41" s="50"/>
      <c r="AG41" s="47"/>
      <c r="AH41" s="80"/>
      <c r="AI41" s="47"/>
      <c r="AJ41" s="48"/>
      <c r="AK41" s="79"/>
    </row>
    <row r="42" spans="1:37" ht="15.75" thickBot="1" x14ac:dyDescent="0.3">
      <c r="A42" s="53"/>
      <c r="B42" s="38" t="s">
        <v>404</v>
      </c>
      <c r="C42" s="38" t="s">
        <v>405</v>
      </c>
      <c r="D42" s="38" t="s">
        <v>44</v>
      </c>
      <c r="E42" s="39">
        <f t="shared" si="1"/>
        <v>0</v>
      </c>
      <c r="F42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0</v>
      </c>
      <c r="G42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0</v>
      </c>
      <c r="H42" s="46">
        <f>SUM(racers[[#This Row],[Tour de Sask Omnium (B)]]+racers[[#This Row],[RMCC - Omnium (A)]]+racers[[#This Row],[Tour de Bowness - Omnium (A)]])</f>
        <v>0</v>
      </c>
      <c r="I42" s="46"/>
      <c r="J42" s="47"/>
      <c r="K42" s="47"/>
      <c r="L42" s="48"/>
      <c r="M42" s="49"/>
      <c r="N42" s="50"/>
      <c r="O42" s="49"/>
      <c r="P42" s="49"/>
      <c r="Q42" s="49"/>
      <c r="R42" s="50"/>
      <c r="S42" s="49"/>
      <c r="T42" s="48"/>
      <c r="U42" s="49"/>
      <c r="V42" s="50"/>
      <c r="W42" s="48"/>
      <c r="X42" s="49"/>
      <c r="Y42" s="48"/>
      <c r="Z42" s="49"/>
      <c r="AA42" s="48"/>
      <c r="AB42" s="48"/>
      <c r="AC42" s="49"/>
      <c r="AD42" s="49"/>
      <c r="AE42" s="48"/>
      <c r="AF42" s="50"/>
      <c r="AG42" s="47"/>
      <c r="AH42" s="80"/>
      <c r="AI42" s="47"/>
      <c r="AJ42" s="48"/>
      <c r="AK42" s="79"/>
    </row>
    <row r="43" spans="1:37" ht="15.75" thickBot="1" x14ac:dyDescent="0.3">
      <c r="A43" s="55"/>
      <c r="B43" s="47" t="s">
        <v>249</v>
      </c>
      <c r="C43" s="47" t="s">
        <v>234</v>
      </c>
      <c r="D43" s="47" t="s">
        <v>23</v>
      </c>
      <c r="E43" s="39">
        <f t="shared" si="1"/>
        <v>0</v>
      </c>
      <c r="F43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0</v>
      </c>
      <c r="G43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0</v>
      </c>
      <c r="H43" s="46">
        <f>SUM(racers[[#This Row],[Tour de Sask Omnium (B)]]+racers[[#This Row],[RMCC - Omnium (A)]]+racers[[#This Row],[Tour de Bowness - Omnium (A)]])</f>
        <v>0</v>
      </c>
      <c r="I43" s="46"/>
      <c r="J43" s="47"/>
      <c r="K43" s="47"/>
      <c r="L43" s="48"/>
      <c r="M43" s="49"/>
      <c r="N43" s="50"/>
      <c r="O43" s="49"/>
      <c r="P43" s="49"/>
      <c r="Q43" s="49"/>
      <c r="R43" s="50"/>
      <c r="S43" s="49"/>
      <c r="T43" s="48"/>
      <c r="U43" s="49"/>
      <c r="V43" s="50"/>
      <c r="W43" s="48"/>
      <c r="X43" s="49"/>
      <c r="Y43" s="48"/>
      <c r="Z43" s="49"/>
      <c r="AA43" s="48"/>
      <c r="AB43" s="48"/>
      <c r="AC43" s="49"/>
      <c r="AD43" s="49"/>
      <c r="AE43" s="48"/>
      <c r="AF43" s="50"/>
      <c r="AG43" s="47"/>
      <c r="AH43" s="80"/>
      <c r="AI43" s="47"/>
      <c r="AJ43" s="48"/>
      <c r="AK43" s="79"/>
    </row>
    <row r="44" spans="1:37" ht="15.75" thickBot="1" x14ac:dyDescent="0.3">
      <c r="A44" s="55"/>
      <c r="B44" s="38" t="s">
        <v>127</v>
      </c>
      <c r="C44" s="38" t="s">
        <v>128</v>
      </c>
      <c r="D44" s="38" t="s">
        <v>19</v>
      </c>
      <c r="E44" s="39">
        <f t="shared" si="1"/>
        <v>0</v>
      </c>
      <c r="F44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0</v>
      </c>
      <c r="G44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0</v>
      </c>
      <c r="H44" s="46">
        <f>SUM(racers[[#This Row],[Tour de Sask Omnium (B)]]+racers[[#This Row],[RMCC - Omnium (A)]]+racers[[#This Row],[Tour de Bowness - Omnium (A)]])</f>
        <v>0</v>
      </c>
      <c r="I44" s="46"/>
      <c r="J44" s="47"/>
      <c r="K44" s="47"/>
      <c r="L44" s="48"/>
      <c r="M44" s="49"/>
      <c r="N44" s="50"/>
      <c r="O44" s="49"/>
      <c r="P44" s="49"/>
      <c r="Q44" s="49"/>
      <c r="R44" s="50"/>
      <c r="S44" s="49"/>
      <c r="T44" s="48"/>
      <c r="U44" s="49"/>
      <c r="V44" s="50"/>
      <c r="W44" s="48"/>
      <c r="X44" s="49"/>
      <c r="Y44" s="48"/>
      <c r="Z44" s="49"/>
      <c r="AA44" s="48"/>
      <c r="AB44" s="48"/>
      <c r="AC44" s="49"/>
      <c r="AD44" s="49"/>
      <c r="AE44" s="48"/>
      <c r="AF44" s="50"/>
      <c r="AG44" s="47"/>
      <c r="AH44" s="80"/>
      <c r="AI44" s="47"/>
      <c r="AJ44" s="48"/>
      <c r="AK44" s="79"/>
    </row>
    <row r="45" spans="1:37" ht="15.75" thickBot="1" x14ac:dyDescent="0.3">
      <c r="A45" s="53"/>
      <c r="B45" s="38" t="s">
        <v>499</v>
      </c>
      <c r="C45" s="38" t="s">
        <v>500</v>
      </c>
      <c r="D45" s="38" t="s">
        <v>44</v>
      </c>
      <c r="E45" s="39">
        <f t="shared" si="1"/>
        <v>0</v>
      </c>
      <c r="F45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0</v>
      </c>
      <c r="G45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0</v>
      </c>
      <c r="H45" s="46">
        <f>SUM(racers[[#This Row],[Tour de Sask Omnium (B)]]+racers[[#This Row],[RMCC - Omnium (A)]]+racers[[#This Row],[Tour de Bowness - Omnium (A)]])</f>
        <v>0</v>
      </c>
      <c r="I45" s="46"/>
      <c r="J45" s="47"/>
      <c r="K45" s="47"/>
      <c r="L45" s="48"/>
      <c r="M45" s="49"/>
      <c r="N45" s="50"/>
      <c r="O45" s="49"/>
      <c r="P45" s="49"/>
      <c r="Q45" s="49"/>
      <c r="R45" s="50"/>
      <c r="S45" s="49"/>
      <c r="T45" s="48"/>
      <c r="U45" s="49"/>
      <c r="V45" s="50"/>
      <c r="W45" s="48"/>
      <c r="X45" s="49"/>
      <c r="Y45" s="48"/>
      <c r="Z45" s="49"/>
      <c r="AA45" s="48"/>
      <c r="AB45" s="48"/>
      <c r="AC45" s="49"/>
      <c r="AD45" s="49"/>
      <c r="AE45" s="48"/>
      <c r="AF45" s="50"/>
      <c r="AG45" s="47"/>
      <c r="AH45" s="80"/>
      <c r="AI45" s="47"/>
      <c r="AJ45" s="48"/>
      <c r="AK45" s="79"/>
    </row>
    <row r="46" spans="1:37" ht="15.75" thickBot="1" x14ac:dyDescent="0.3">
      <c r="A46" s="55"/>
      <c r="B46" s="47" t="s">
        <v>290</v>
      </c>
      <c r="C46" s="47" t="s">
        <v>291</v>
      </c>
      <c r="D46" s="47" t="s">
        <v>292</v>
      </c>
      <c r="E46" s="39">
        <f t="shared" si="1"/>
        <v>0</v>
      </c>
      <c r="F46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0</v>
      </c>
      <c r="G46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0</v>
      </c>
      <c r="H46" s="46">
        <f>SUM(racers[[#This Row],[Tour de Sask Omnium (B)]]+racers[[#This Row],[RMCC - Omnium (A)]]+racers[[#This Row],[Tour de Bowness - Omnium (A)]])</f>
        <v>0</v>
      </c>
      <c r="I46" s="46"/>
      <c r="J46" s="47"/>
      <c r="K46" s="47"/>
      <c r="L46" s="48"/>
      <c r="M46" s="49"/>
      <c r="N46" s="50"/>
      <c r="O46" s="49"/>
      <c r="P46" s="49"/>
      <c r="Q46" s="49"/>
      <c r="R46" s="50"/>
      <c r="S46" s="49"/>
      <c r="T46" s="48"/>
      <c r="U46" s="49"/>
      <c r="V46" s="50"/>
      <c r="W46" s="48"/>
      <c r="X46" s="49"/>
      <c r="Y46" s="48"/>
      <c r="Z46" s="49"/>
      <c r="AA46" s="48"/>
      <c r="AB46" s="48"/>
      <c r="AC46" s="49"/>
      <c r="AD46" s="49"/>
      <c r="AE46" s="48"/>
      <c r="AF46" s="50"/>
      <c r="AG46" s="47"/>
      <c r="AH46" s="80"/>
      <c r="AI46" s="47"/>
      <c r="AJ46" s="48"/>
      <c r="AK46" s="79"/>
    </row>
    <row r="47" spans="1:37" ht="15.75" thickBot="1" x14ac:dyDescent="0.3">
      <c r="A47" s="53"/>
      <c r="B47" s="38" t="s">
        <v>378</v>
      </c>
      <c r="C47" s="38" t="s">
        <v>379</v>
      </c>
      <c r="D47" s="38" t="s">
        <v>61</v>
      </c>
      <c r="E47" s="39">
        <f t="shared" si="1"/>
        <v>0</v>
      </c>
      <c r="F47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0</v>
      </c>
      <c r="G47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0</v>
      </c>
      <c r="H47" s="46">
        <f>SUM(racers[[#This Row],[Tour de Sask Omnium (B)]]+racers[[#This Row],[RMCC - Omnium (A)]]+racers[[#This Row],[Tour de Bowness - Omnium (A)]])</f>
        <v>0</v>
      </c>
      <c r="I47" s="46"/>
      <c r="J47" s="47"/>
      <c r="K47" s="47"/>
      <c r="L47" s="48"/>
      <c r="M47" s="49"/>
      <c r="N47" s="50"/>
      <c r="O47" s="49"/>
      <c r="P47" s="49"/>
      <c r="Q47" s="49"/>
      <c r="R47" s="50"/>
      <c r="S47" s="49"/>
      <c r="T47" s="48"/>
      <c r="U47" s="49"/>
      <c r="V47" s="50"/>
      <c r="W47" s="48"/>
      <c r="X47" s="49"/>
      <c r="Y47" s="48"/>
      <c r="Z47" s="49"/>
      <c r="AA47" s="48"/>
      <c r="AB47" s="48"/>
      <c r="AC47" s="49"/>
      <c r="AD47" s="49"/>
      <c r="AE47" s="48"/>
      <c r="AF47" s="50"/>
      <c r="AG47" s="47"/>
      <c r="AH47" s="80"/>
      <c r="AI47" s="47"/>
      <c r="AJ47" s="48"/>
      <c r="AK47" s="79"/>
    </row>
    <row r="48" spans="1:37" ht="15.75" thickBot="1" x14ac:dyDescent="0.3">
      <c r="A48" s="53"/>
      <c r="B48" s="38" t="s">
        <v>452</v>
      </c>
      <c r="C48" s="38" t="s">
        <v>453</v>
      </c>
      <c r="D48" s="38" t="s">
        <v>78</v>
      </c>
      <c r="E48" s="39">
        <f t="shared" si="1"/>
        <v>0</v>
      </c>
      <c r="F48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0</v>
      </c>
      <c r="G48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0</v>
      </c>
      <c r="H48" s="46">
        <f>SUM(racers[[#This Row],[Tour de Sask Omnium (B)]]+racers[[#This Row],[RMCC - Omnium (A)]]+racers[[#This Row],[Tour de Bowness - Omnium (A)]])</f>
        <v>0</v>
      </c>
      <c r="I48" s="46"/>
      <c r="J48" s="47"/>
      <c r="K48" s="47"/>
      <c r="L48" s="48"/>
      <c r="M48" s="49"/>
      <c r="N48" s="50"/>
      <c r="O48" s="49"/>
      <c r="P48" s="49"/>
      <c r="Q48" s="49"/>
      <c r="R48" s="50"/>
      <c r="S48" s="49"/>
      <c r="T48" s="48"/>
      <c r="U48" s="49"/>
      <c r="V48" s="50"/>
      <c r="W48" s="48"/>
      <c r="X48" s="49"/>
      <c r="Y48" s="48"/>
      <c r="Z48" s="49"/>
      <c r="AA48" s="48"/>
      <c r="AB48" s="48"/>
      <c r="AC48" s="49"/>
      <c r="AD48" s="49"/>
      <c r="AE48" s="48"/>
      <c r="AF48" s="50"/>
      <c r="AG48" s="47"/>
      <c r="AH48" s="80"/>
      <c r="AI48" s="47"/>
      <c r="AJ48" s="48"/>
      <c r="AK48" s="79"/>
    </row>
    <row r="49" spans="1:37" ht="15.75" thickBot="1" x14ac:dyDescent="0.3">
      <c r="A49" s="55"/>
      <c r="B49" s="38" t="s">
        <v>40</v>
      </c>
      <c r="C49" s="38" t="s">
        <v>41</v>
      </c>
      <c r="D49" s="38" t="s">
        <v>42</v>
      </c>
      <c r="E49" s="39">
        <f t="shared" si="1"/>
        <v>0</v>
      </c>
      <c r="F49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0</v>
      </c>
      <c r="G49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0</v>
      </c>
      <c r="H49" s="46">
        <f>SUM(racers[[#This Row],[Tour de Sask Omnium (B)]]+racers[[#This Row],[RMCC - Omnium (A)]]+racers[[#This Row],[Tour de Bowness - Omnium (A)]])</f>
        <v>0</v>
      </c>
      <c r="I49" s="46"/>
      <c r="J49" s="47"/>
      <c r="K49" s="47"/>
      <c r="L49" s="48"/>
      <c r="M49" s="49"/>
      <c r="N49" s="50"/>
      <c r="O49" s="49"/>
      <c r="P49" s="49"/>
      <c r="Q49" s="49"/>
      <c r="R49" s="50"/>
      <c r="S49" s="49"/>
      <c r="T49" s="48"/>
      <c r="U49" s="49"/>
      <c r="V49" s="50"/>
      <c r="W49" s="48"/>
      <c r="X49" s="49"/>
      <c r="Y49" s="48"/>
      <c r="Z49" s="49"/>
      <c r="AA49" s="48"/>
      <c r="AB49" s="48"/>
      <c r="AC49" s="49"/>
      <c r="AD49" s="49"/>
      <c r="AE49" s="48"/>
      <c r="AF49" s="50"/>
      <c r="AG49" s="47"/>
      <c r="AH49" s="80"/>
      <c r="AI49" s="47"/>
      <c r="AJ49" s="48"/>
      <c r="AK49" s="79"/>
    </row>
    <row r="50" spans="1:37" ht="15.75" thickBot="1" x14ac:dyDescent="0.3">
      <c r="A50" s="37"/>
      <c r="B50" s="47" t="s">
        <v>300</v>
      </c>
      <c r="C50" s="47" t="s">
        <v>117</v>
      </c>
      <c r="D50" s="47" t="s">
        <v>289</v>
      </c>
      <c r="E50" s="39">
        <f t="shared" si="1"/>
        <v>0</v>
      </c>
      <c r="F50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0</v>
      </c>
      <c r="G50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0</v>
      </c>
      <c r="H50" s="46">
        <f>SUM(racers[[#This Row],[Tour de Sask Omnium (B)]]+racers[[#This Row],[RMCC - Omnium (A)]]+racers[[#This Row],[Tour de Bowness - Omnium (A)]])</f>
        <v>0</v>
      </c>
      <c r="I50" s="46"/>
      <c r="J50" s="47"/>
      <c r="K50" s="47"/>
      <c r="L50" s="48"/>
      <c r="M50" s="49"/>
      <c r="N50" s="50"/>
      <c r="O50" s="49"/>
      <c r="P50" s="49"/>
      <c r="Q50" s="49"/>
      <c r="R50" s="50"/>
      <c r="S50" s="49"/>
      <c r="T50" s="48"/>
      <c r="U50" s="49"/>
      <c r="V50" s="50"/>
      <c r="W50" s="48"/>
      <c r="X50" s="49"/>
      <c r="Y50" s="48"/>
      <c r="Z50" s="49"/>
      <c r="AA50" s="48"/>
      <c r="AB50" s="48"/>
      <c r="AC50" s="49"/>
      <c r="AD50" s="49"/>
      <c r="AE50" s="48"/>
      <c r="AF50" s="50"/>
      <c r="AG50" s="47"/>
      <c r="AH50" s="80"/>
      <c r="AI50" s="47"/>
      <c r="AJ50" s="48"/>
      <c r="AK50" s="79"/>
    </row>
    <row r="51" spans="1:37" ht="15.75" thickBot="1" x14ac:dyDescent="0.3">
      <c r="A51" s="55"/>
      <c r="B51" s="38" t="s">
        <v>29</v>
      </c>
      <c r="C51" s="38" t="s">
        <v>30</v>
      </c>
      <c r="D51" s="38" t="s">
        <v>31</v>
      </c>
      <c r="E51" s="39">
        <f t="shared" si="1"/>
        <v>0</v>
      </c>
      <c r="F51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0</v>
      </c>
      <c r="G51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0</v>
      </c>
      <c r="H51" s="46">
        <f>SUM(racers[[#This Row],[Tour de Sask Omnium (B)]]+racers[[#This Row],[RMCC - Omnium (A)]]+racers[[#This Row],[Tour de Bowness - Omnium (A)]])</f>
        <v>0</v>
      </c>
      <c r="I51" s="46"/>
      <c r="J51" s="47"/>
      <c r="K51" s="47"/>
      <c r="L51" s="48"/>
      <c r="M51" s="49"/>
      <c r="N51" s="50"/>
      <c r="O51" s="49"/>
      <c r="P51" s="49"/>
      <c r="Q51" s="49"/>
      <c r="R51" s="50"/>
      <c r="S51" s="49"/>
      <c r="T51" s="48"/>
      <c r="U51" s="49"/>
      <c r="V51" s="50"/>
      <c r="W51" s="48"/>
      <c r="X51" s="49"/>
      <c r="Y51" s="48"/>
      <c r="Z51" s="49"/>
      <c r="AA51" s="48"/>
      <c r="AB51" s="48"/>
      <c r="AC51" s="49"/>
      <c r="AD51" s="49"/>
      <c r="AE51" s="48"/>
      <c r="AF51" s="50"/>
      <c r="AG51" s="47"/>
      <c r="AH51" s="80"/>
      <c r="AI51" s="47"/>
      <c r="AJ51" s="48"/>
      <c r="AK51" s="79"/>
    </row>
    <row r="52" spans="1:37" ht="15.75" thickBot="1" x14ac:dyDescent="0.3">
      <c r="A52" s="53"/>
      <c r="B52" s="38" t="s">
        <v>472</v>
      </c>
      <c r="C52" s="38" t="s">
        <v>58</v>
      </c>
      <c r="D52" s="38" t="s">
        <v>270</v>
      </c>
      <c r="E52" s="39">
        <f t="shared" si="1"/>
        <v>0</v>
      </c>
      <c r="F52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0</v>
      </c>
      <c r="G52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0</v>
      </c>
      <c r="H52" s="46">
        <f>SUM(racers[[#This Row],[Tour de Sask Omnium (B)]]+racers[[#This Row],[RMCC - Omnium (A)]]+racers[[#This Row],[Tour de Bowness - Omnium (A)]])</f>
        <v>0</v>
      </c>
      <c r="I52" s="46"/>
      <c r="J52" s="47"/>
      <c r="K52" s="47"/>
      <c r="L52" s="48"/>
      <c r="M52" s="49"/>
      <c r="N52" s="50"/>
      <c r="O52" s="49"/>
      <c r="P52" s="49"/>
      <c r="Q52" s="49"/>
      <c r="R52" s="50"/>
      <c r="S52" s="49"/>
      <c r="T52" s="48"/>
      <c r="U52" s="49"/>
      <c r="V52" s="50"/>
      <c r="W52" s="48"/>
      <c r="X52" s="49"/>
      <c r="Y52" s="48"/>
      <c r="Z52" s="49"/>
      <c r="AA52" s="48"/>
      <c r="AB52" s="48"/>
      <c r="AC52" s="49"/>
      <c r="AD52" s="49"/>
      <c r="AE52" s="48"/>
      <c r="AF52" s="50"/>
      <c r="AG52" s="47"/>
      <c r="AH52" s="80"/>
      <c r="AI52" s="47"/>
      <c r="AJ52" s="48"/>
      <c r="AK52" s="79"/>
    </row>
    <row r="53" spans="1:37" ht="15.75" thickBot="1" x14ac:dyDescent="0.3">
      <c r="A53" s="53"/>
      <c r="B53" s="38" t="s">
        <v>519</v>
      </c>
      <c r="C53" s="38" t="s">
        <v>520</v>
      </c>
      <c r="D53" s="38" t="s">
        <v>31</v>
      </c>
      <c r="E53" s="39">
        <f t="shared" si="1"/>
        <v>0</v>
      </c>
      <c r="F53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0</v>
      </c>
      <c r="G53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0</v>
      </c>
      <c r="H53" s="46">
        <f>SUM(racers[[#This Row],[Tour de Sask Omnium (B)]]+racers[[#This Row],[RMCC - Omnium (A)]]+racers[[#This Row],[Tour de Bowness - Omnium (A)]])</f>
        <v>0</v>
      </c>
      <c r="I53" s="46"/>
      <c r="J53" s="47"/>
      <c r="K53" s="47"/>
      <c r="L53" s="48"/>
      <c r="M53" s="49"/>
      <c r="N53" s="50"/>
      <c r="O53" s="49"/>
      <c r="P53" s="49"/>
      <c r="Q53" s="49"/>
      <c r="R53" s="50"/>
      <c r="S53" s="49"/>
      <c r="T53" s="48"/>
      <c r="U53" s="49"/>
      <c r="V53" s="50"/>
      <c r="W53" s="48"/>
      <c r="X53" s="49"/>
      <c r="Y53" s="48"/>
      <c r="Z53" s="49"/>
      <c r="AA53" s="48"/>
      <c r="AB53" s="48"/>
      <c r="AC53" s="49"/>
      <c r="AD53" s="49"/>
      <c r="AE53" s="48"/>
      <c r="AF53" s="50"/>
      <c r="AG53" s="47"/>
      <c r="AH53" s="80"/>
      <c r="AI53" s="47"/>
      <c r="AJ53" s="48"/>
      <c r="AK53" s="79"/>
    </row>
    <row r="54" spans="1:37" ht="15.75" thickBot="1" x14ac:dyDescent="0.3">
      <c r="A54" s="148"/>
      <c r="B54" s="64" t="s">
        <v>231</v>
      </c>
      <c r="C54" s="64" t="s">
        <v>217</v>
      </c>
      <c r="D54" s="64" t="s">
        <v>52</v>
      </c>
      <c r="E54" s="58">
        <f t="shared" si="1"/>
        <v>0</v>
      </c>
      <c r="F54" s="63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0</v>
      </c>
      <c r="G54" s="83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0</v>
      </c>
      <c r="H54" s="84">
        <f>SUM(racers[[#This Row],[Tour de Sask Omnium (B)]]+racers[[#This Row],[RMCC - Omnium (A)]]+racers[[#This Row],[Tour de Bowness - Omnium (A)]])</f>
        <v>0</v>
      </c>
      <c r="I54" s="84"/>
      <c r="J54" s="64"/>
      <c r="K54" s="64"/>
      <c r="L54" s="65"/>
      <c r="M54" s="66"/>
      <c r="N54" s="67"/>
      <c r="O54" s="66"/>
      <c r="P54" s="66"/>
      <c r="Q54" s="66"/>
      <c r="R54" s="67"/>
      <c r="S54" s="66"/>
      <c r="T54" s="65"/>
      <c r="U54" s="66"/>
      <c r="V54" s="67"/>
      <c r="W54" s="65"/>
      <c r="X54" s="66"/>
      <c r="Y54" s="65"/>
      <c r="Z54" s="66"/>
      <c r="AA54" s="65"/>
      <c r="AB54" s="65"/>
      <c r="AC54" s="66"/>
      <c r="AD54" s="66"/>
      <c r="AE54" s="65"/>
      <c r="AF54" s="67"/>
      <c r="AG54" s="64"/>
      <c r="AH54" s="85"/>
      <c r="AI54" s="64"/>
      <c r="AJ54" s="65"/>
      <c r="AK54" s="79"/>
    </row>
    <row r="55" spans="1:37" ht="15.75" thickBot="1" x14ac:dyDescent="0.3">
      <c r="A55" s="53"/>
      <c r="B55" s="38" t="s">
        <v>454</v>
      </c>
      <c r="C55" s="38" t="s">
        <v>455</v>
      </c>
      <c r="D55" s="38" t="s">
        <v>44</v>
      </c>
      <c r="E55" s="39">
        <f t="shared" si="1"/>
        <v>0</v>
      </c>
      <c r="F55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0</v>
      </c>
      <c r="G55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0</v>
      </c>
      <c r="H55" s="46">
        <f>SUM(racers[[#This Row],[Tour de Sask Omnium (B)]]+racers[[#This Row],[RMCC - Omnium (A)]]+racers[[#This Row],[Tour de Bowness - Omnium (A)]])</f>
        <v>0</v>
      </c>
      <c r="I55" s="46"/>
      <c r="J55" s="47"/>
      <c r="K55" s="47"/>
      <c r="L55" s="48"/>
      <c r="M55" s="49"/>
      <c r="N55" s="50"/>
      <c r="O55" s="49"/>
      <c r="P55" s="49"/>
      <c r="Q55" s="49"/>
      <c r="R55" s="50"/>
      <c r="S55" s="49"/>
      <c r="T55" s="48"/>
      <c r="U55" s="49"/>
      <c r="V55" s="50"/>
      <c r="W55" s="48"/>
      <c r="X55" s="49"/>
      <c r="Y55" s="48"/>
      <c r="Z55" s="49"/>
      <c r="AA55" s="48"/>
      <c r="AB55" s="48"/>
      <c r="AC55" s="49"/>
      <c r="AD55" s="49"/>
      <c r="AE55" s="48"/>
      <c r="AF55" s="50"/>
      <c r="AG55" s="47"/>
      <c r="AH55" s="80"/>
      <c r="AI55" s="47"/>
      <c r="AJ55" s="48"/>
      <c r="AK55" s="79"/>
    </row>
    <row r="56" spans="1:37" ht="15.75" thickBot="1" x14ac:dyDescent="0.3">
      <c r="A56" s="148"/>
      <c r="B56" s="57" t="s">
        <v>32</v>
      </c>
      <c r="C56" s="57" t="s">
        <v>33</v>
      </c>
      <c r="D56" s="57" t="s">
        <v>34</v>
      </c>
      <c r="E56" s="58">
        <f t="shared" si="1"/>
        <v>0</v>
      </c>
      <c r="F56" s="63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0</v>
      </c>
      <c r="G56" s="83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0</v>
      </c>
      <c r="H56" s="84">
        <f>SUM(racers[[#This Row],[Tour de Sask Omnium (B)]]+racers[[#This Row],[RMCC - Omnium (A)]]+racers[[#This Row],[Tour de Bowness - Omnium (A)]])</f>
        <v>0</v>
      </c>
      <c r="I56" s="84"/>
      <c r="J56" s="64"/>
      <c r="K56" s="64"/>
      <c r="L56" s="65"/>
      <c r="M56" s="66"/>
      <c r="N56" s="67"/>
      <c r="O56" s="66"/>
      <c r="P56" s="66"/>
      <c r="Q56" s="66"/>
      <c r="R56" s="67"/>
      <c r="S56" s="66"/>
      <c r="T56" s="65"/>
      <c r="U56" s="66"/>
      <c r="V56" s="67"/>
      <c r="W56" s="65"/>
      <c r="X56" s="66"/>
      <c r="Y56" s="65"/>
      <c r="Z56" s="66"/>
      <c r="AA56" s="65"/>
      <c r="AB56" s="65"/>
      <c r="AC56" s="66"/>
      <c r="AD56" s="66"/>
      <c r="AE56" s="65"/>
      <c r="AF56" s="67"/>
      <c r="AG56" s="64"/>
      <c r="AH56" s="85"/>
      <c r="AI56" s="64"/>
      <c r="AJ56" s="65"/>
      <c r="AK56" s="79"/>
    </row>
    <row r="57" spans="1:37" ht="15.75" thickBot="1" x14ac:dyDescent="0.3">
      <c r="A57" s="148"/>
      <c r="B57" s="64" t="s">
        <v>257</v>
      </c>
      <c r="C57" s="64" t="s">
        <v>115</v>
      </c>
      <c r="D57" s="64" t="s">
        <v>23</v>
      </c>
      <c r="E57" s="58">
        <f t="shared" si="1"/>
        <v>0</v>
      </c>
      <c r="F57" s="63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0</v>
      </c>
      <c r="G57" s="83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0</v>
      </c>
      <c r="H57" s="84">
        <f>SUM(racers[[#This Row],[Tour de Sask Omnium (B)]]+racers[[#This Row],[RMCC - Omnium (A)]]+racers[[#This Row],[Tour de Bowness - Omnium (A)]])</f>
        <v>0</v>
      </c>
      <c r="I57" s="84"/>
      <c r="J57" s="64"/>
      <c r="K57" s="64"/>
      <c r="L57" s="65"/>
      <c r="M57" s="66"/>
      <c r="N57" s="67"/>
      <c r="O57" s="66"/>
      <c r="P57" s="66"/>
      <c r="Q57" s="66"/>
      <c r="R57" s="67"/>
      <c r="S57" s="66"/>
      <c r="T57" s="65"/>
      <c r="U57" s="66"/>
      <c r="V57" s="67"/>
      <c r="W57" s="65"/>
      <c r="X57" s="66"/>
      <c r="Y57" s="65"/>
      <c r="Z57" s="66"/>
      <c r="AA57" s="65"/>
      <c r="AB57" s="65"/>
      <c r="AC57" s="66"/>
      <c r="AD57" s="66"/>
      <c r="AE57" s="65"/>
      <c r="AF57" s="67"/>
      <c r="AG57" s="64"/>
      <c r="AH57" s="85"/>
      <c r="AI57" s="64"/>
      <c r="AJ57" s="65"/>
      <c r="AK57" s="79"/>
    </row>
    <row r="58" spans="1:37" ht="15.75" thickBot="1" x14ac:dyDescent="0.3">
      <c r="A58" s="55"/>
      <c r="B58" s="38" t="s">
        <v>59</v>
      </c>
      <c r="C58" s="38" t="s">
        <v>60</v>
      </c>
      <c r="D58" s="38" t="s">
        <v>61</v>
      </c>
      <c r="E58" s="39">
        <f t="shared" si="1"/>
        <v>0</v>
      </c>
      <c r="F58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0</v>
      </c>
      <c r="G58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0</v>
      </c>
      <c r="H58" s="46">
        <f>SUM(racers[[#This Row],[Tour de Sask Omnium (B)]]+racers[[#This Row],[RMCC - Omnium (A)]]+racers[[#This Row],[Tour de Bowness - Omnium (A)]])</f>
        <v>0</v>
      </c>
      <c r="I58" s="46"/>
      <c r="J58" s="47"/>
      <c r="K58" s="47"/>
      <c r="L58" s="48"/>
      <c r="M58" s="49"/>
      <c r="N58" s="50"/>
      <c r="O58" s="49"/>
      <c r="P58" s="49"/>
      <c r="Q58" s="49"/>
      <c r="R58" s="50"/>
      <c r="S58" s="49"/>
      <c r="T58" s="48"/>
      <c r="U58" s="49"/>
      <c r="V58" s="50"/>
      <c r="W58" s="48"/>
      <c r="X58" s="49"/>
      <c r="Y58" s="48"/>
      <c r="Z58" s="49"/>
      <c r="AA58" s="48"/>
      <c r="AB58" s="48"/>
      <c r="AC58" s="49"/>
      <c r="AD58" s="49"/>
      <c r="AE58" s="48"/>
      <c r="AF58" s="50"/>
      <c r="AG58" s="47"/>
      <c r="AH58" s="80"/>
      <c r="AI58" s="47"/>
      <c r="AJ58" s="48"/>
      <c r="AK58" s="79"/>
    </row>
    <row r="59" spans="1:37" ht="15.75" thickBot="1" x14ac:dyDescent="0.3">
      <c r="A59" s="56"/>
      <c r="B59" s="64" t="s">
        <v>116</v>
      </c>
      <c r="C59" s="64" t="s">
        <v>117</v>
      </c>
      <c r="D59" s="64" t="s">
        <v>294</v>
      </c>
      <c r="E59" s="58">
        <f t="shared" si="1"/>
        <v>0</v>
      </c>
      <c r="F59" s="63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0</v>
      </c>
      <c r="G59" s="83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0</v>
      </c>
      <c r="H59" s="84">
        <f>SUM(racers[[#This Row],[Tour de Sask Omnium (B)]]+racers[[#This Row],[RMCC - Omnium (A)]]+racers[[#This Row],[Tour de Bowness - Omnium (A)]])</f>
        <v>0</v>
      </c>
      <c r="I59" s="84"/>
      <c r="J59" s="64"/>
      <c r="K59" s="64"/>
      <c r="L59" s="65"/>
      <c r="M59" s="66"/>
      <c r="N59" s="67"/>
      <c r="O59" s="66"/>
      <c r="P59" s="66"/>
      <c r="Q59" s="66"/>
      <c r="R59" s="67"/>
      <c r="S59" s="66"/>
      <c r="T59" s="65"/>
      <c r="U59" s="66"/>
      <c r="V59" s="67"/>
      <c r="W59" s="65"/>
      <c r="X59" s="66"/>
      <c r="Y59" s="65"/>
      <c r="Z59" s="66"/>
      <c r="AA59" s="65"/>
      <c r="AB59" s="65"/>
      <c r="AC59" s="66"/>
      <c r="AD59" s="66"/>
      <c r="AE59" s="65"/>
      <c r="AF59" s="67"/>
      <c r="AG59" s="64"/>
      <c r="AH59" s="85"/>
      <c r="AI59" s="64"/>
      <c r="AJ59" s="65"/>
      <c r="AK59" s="79"/>
    </row>
    <row r="60" spans="1:37" ht="15.75" thickBot="1" x14ac:dyDescent="0.3">
      <c r="A60" s="148"/>
      <c r="B60" s="64" t="s">
        <v>112</v>
      </c>
      <c r="C60" s="64" t="s">
        <v>113</v>
      </c>
      <c r="D60" s="64" t="s">
        <v>48</v>
      </c>
      <c r="E60" s="58">
        <f t="shared" si="1"/>
        <v>0</v>
      </c>
      <c r="F60" s="63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0</v>
      </c>
      <c r="G60" s="83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0</v>
      </c>
      <c r="H60" s="84">
        <f>SUM(racers[[#This Row],[Tour de Sask Omnium (B)]]+racers[[#This Row],[RMCC - Omnium (A)]]+racers[[#This Row],[Tour de Bowness - Omnium (A)]])</f>
        <v>0</v>
      </c>
      <c r="I60" s="84"/>
      <c r="J60" s="64"/>
      <c r="K60" s="64"/>
      <c r="L60" s="65"/>
      <c r="M60" s="66"/>
      <c r="N60" s="67"/>
      <c r="O60" s="66"/>
      <c r="P60" s="66"/>
      <c r="Q60" s="66"/>
      <c r="R60" s="67"/>
      <c r="S60" s="66"/>
      <c r="T60" s="65"/>
      <c r="U60" s="66"/>
      <c r="V60" s="67"/>
      <c r="W60" s="65"/>
      <c r="X60" s="66"/>
      <c r="Y60" s="65"/>
      <c r="Z60" s="66"/>
      <c r="AA60" s="65"/>
      <c r="AB60" s="65"/>
      <c r="AC60" s="66"/>
      <c r="AD60" s="66"/>
      <c r="AE60" s="65"/>
      <c r="AF60" s="67"/>
      <c r="AG60" s="64"/>
      <c r="AH60" s="85"/>
      <c r="AI60" s="64"/>
      <c r="AJ60" s="65"/>
      <c r="AK60" s="79"/>
    </row>
    <row r="61" spans="1:37" ht="15.75" thickBot="1" x14ac:dyDescent="0.3">
      <c r="A61" s="148"/>
      <c r="B61" s="57" t="s">
        <v>82</v>
      </c>
      <c r="C61" s="57" t="s">
        <v>83</v>
      </c>
      <c r="D61" s="57" t="s">
        <v>119</v>
      </c>
      <c r="E61" s="58">
        <f t="shared" si="1"/>
        <v>0</v>
      </c>
      <c r="F61" s="63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0</v>
      </c>
      <c r="G61" s="83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0</v>
      </c>
      <c r="H61" s="84">
        <f>SUM(racers[[#This Row],[Tour de Sask Omnium (B)]]+racers[[#This Row],[RMCC - Omnium (A)]]+racers[[#This Row],[Tour de Bowness - Omnium (A)]])</f>
        <v>0</v>
      </c>
      <c r="I61" s="84"/>
      <c r="J61" s="64"/>
      <c r="K61" s="64"/>
      <c r="L61" s="65"/>
      <c r="M61" s="66"/>
      <c r="N61" s="67"/>
      <c r="O61" s="66"/>
      <c r="P61" s="66"/>
      <c r="Q61" s="66"/>
      <c r="R61" s="67"/>
      <c r="S61" s="66"/>
      <c r="T61" s="65"/>
      <c r="U61" s="66"/>
      <c r="V61" s="67"/>
      <c r="W61" s="65"/>
      <c r="X61" s="66"/>
      <c r="Y61" s="65"/>
      <c r="Z61" s="66"/>
      <c r="AA61" s="65"/>
      <c r="AB61" s="65"/>
      <c r="AC61" s="66"/>
      <c r="AD61" s="66"/>
      <c r="AE61" s="65"/>
      <c r="AF61" s="67"/>
      <c r="AG61" s="64"/>
      <c r="AH61" s="85"/>
      <c r="AI61" s="64"/>
      <c r="AJ61" s="65"/>
      <c r="AK61" s="79"/>
    </row>
    <row r="62" spans="1:37" ht="15.75" thickBot="1" x14ac:dyDescent="0.3">
      <c r="A62" s="82"/>
      <c r="B62" s="57" t="s">
        <v>501</v>
      </c>
      <c r="C62" s="57" t="s">
        <v>502</v>
      </c>
      <c r="D62" s="57" t="s">
        <v>69</v>
      </c>
      <c r="E62" s="58">
        <f t="shared" si="1"/>
        <v>0</v>
      </c>
      <c r="F62" s="63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0</v>
      </c>
      <c r="G62" s="83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0</v>
      </c>
      <c r="H62" s="84">
        <f>SUM(racers[[#This Row],[Tour de Sask Omnium (B)]]+racers[[#This Row],[RMCC - Omnium (A)]]+racers[[#This Row],[Tour de Bowness - Omnium (A)]])</f>
        <v>0</v>
      </c>
      <c r="I62" s="84"/>
      <c r="J62" s="64"/>
      <c r="K62" s="64"/>
      <c r="L62" s="65"/>
      <c r="M62" s="66"/>
      <c r="N62" s="67"/>
      <c r="O62" s="66"/>
      <c r="P62" s="66"/>
      <c r="Q62" s="66"/>
      <c r="R62" s="67"/>
      <c r="S62" s="66"/>
      <c r="T62" s="65"/>
      <c r="U62" s="66"/>
      <c r="V62" s="67"/>
      <c r="W62" s="65"/>
      <c r="X62" s="66"/>
      <c r="Y62" s="65"/>
      <c r="Z62" s="66"/>
      <c r="AA62" s="65"/>
      <c r="AB62" s="65"/>
      <c r="AC62" s="66"/>
      <c r="AD62" s="66"/>
      <c r="AE62" s="65"/>
      <c r="AF62" s="67"/>
      <c r="AG62" s="64"/>
      <c r="AH62" s="85"/>
      <c r="AI62" s="64"/>
      <c r="AJ62" s="65"/>
      <c r="AK62" s="79"/>
    </row>
    <row r="63" spans="1:37" ht="15.75" thickBot="1" x14ac:dyDescent="0.3">
      <c r="A63" s="37"/>
      <c r="B63" s="47" t="s">
        <v>755</v>
      </c>
      <c r="C63" s="47" t="s">
        <v>464</v>
      </c>
      <c r="D63" s="47" t="s">
        <v>17</v>
      </c>
      <c r="E63" s="39">
        <f t="shared" si="1"/>
        <v>0</v>
      </c>
      <c r="F63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0</v>
      </c>
      <c r="G63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0</v>
      </c>
      <c r="H63" s="46">
        <f>SUM(racers[[#This Row],[Tour de Sask Omnium (B)]]+racers[[#This Row],[RMCC - Omnium (A)]]+racers[[#This Row],[Tour de Bowness - Omnium (A)]])</f>
        <v>0</v>
      </c>
      <c r="I63" s="46"/>
      <c r="J63" s="47"/>
      <c r="K63" s="47"/>
      <c r="L63" s="48"/>
      <c r="M63" s="49"/>
      <c r="N63" s="50"/>
      <c r="O63" s="49"/>
      <c r="P63" s="49"/>
      <c r="Q63" s="49"/>
      <c r="R63" s="50"/>
      <c r="S63" s="49"/>
      <c r="T63" s="48"/>
      <c r="U63" s="49"/>
      <c r="V63" s="50"/>
      <c r="W63" s="48"/>
      <c r="X63" s="49"/>
      <c r="Y63" s="48"/>
      <c r="Z63" s="49"/>
      <c r="AA63" s="48"/>
      <c r="AB63" s="48"/>
      <c r="AC63" s="49"/>
      <c r="AD63" s="49"/>
      <c r="AE63" s="48"/>
      <c r="AF63" s="50"/>
      <c r="AG63" s="47"/>
      <c r="AH63" s="80"/>
      <c r="AI63" s="47"/>
      <c r="AJ63" s="48"/>
      <c r="AK63" s="79"/>
    </row>
    <row r="64" spans="1:37" ht="15.75" thickBot="1" x14ac:dyDescent="0.3">
      <c r="A64" s="56"/>
      <c r="B64" s="64" t="s">
        <v>654</v>
      </c>
      <c r="C64" s="64" t="s">
        <v>191</v>
      </c>
      <c r="D64" s="64" t="s">
        <v>456</v>
      </c>
      <c r="E64" s="58">
        <f t="shared" si="1"/>
        <v>0</v>
      </c>
      <c r="F64" s="63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0</v>
      </c>
      <c r="G64" s="83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0</v>
      </c>
      <c r="H64" s="84">
        <f>SUM(racers[[#This Row],[Tour de Sask Omnium (B)]]+racers[[#This Row],[RMCC - Omnium (A)]]+racers[[#This Row],[Tour de Bowness - Omnium (A)]])</f>
        <v>0</v>
      </c>
      <c r="I64" s="84"/>
      <c r="J64" s="64"/>
      <c r="K64" s="64"/>
      <c r="L64" s="65"/>
      <c r="M64" s="66"/>
      <c r="N64" s="67"/>
      <c r="O64" s="66"/>
      <c r="P64" s="66"/>
      <c r="Q64" s="66"/>
      <c r="R64" s="67"/>
      <c r="S64" s="66"/>
      <c r="T64" s="65"/>
      <c r="U64" s="66"/>
      <c r="V64" s="67"/>
      <c r="W64" s="65"/>
      <c r="X64" s="66"/>
      <c r="Y64" s="65"/>
      <c r="Z64" s="66"/>
      <c r="AA64" s="65"/>
      <c r="AB64" s="65"/>
      <c r="AC64" s="66"/>
      <c r="AD64" s="66"/>
      <c r="AE64" s="65"/>
      <c r="AF64" s="67"/>
      <c r="AG64" s="64"/>
      <c r="AH64" s="85"/>
      <c r="AI64" s="64"/>
      <c r="AJ64" s="65"/>
      <c r="AK64" s="79"/>
    </row>
    <row r="65" spans="1:37" ht="15.75" thickBot="1" x14ac:dyDescent="0.3">
      <c r="A65" s="37"/>
      <c r="B65" s="47" t="s">
        <v>211</v>
      </c>
      <c r="C65" s="47" t="s">
        <v>72</v>
      </c>
      <c r="D65" s="47" t="s">
        <v>42</v>
      </c>
      <c r="E65" s="39">
        <f t="shared" si="1"/>
        <v>0</v>
      </c>
      <c r="F65" s="44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0</v>
      </c>
      <c r="G65" s="45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0</v>
      </c>
      <c r="H65" s="46">
        <f>SUM(racers[[#This Row],[Tour de Sask Omnium (B)]]+racers[[#This Row],[RMCC - Omnium (A)]]+racers[[#This Row],[Tour de Bowness - Omnium (A)]])</f>
        <v>0</v>
      </c>
      <c r="I65" s="46"/>
      <c r="J65" s="47"/>
      <c r="K65" s="47"/>
      <c r="L65" s="48"/>
      <c r="M65" s="49"/>
      <c r="N65" s="50"/>
      <c r="O65" s="49"/>
      <c r="P65" s="49"/>
      <c r="Q65" s="49"/>
      <c r="R65" s="50"/>
      <c r="S65" s="49"/>
      <c r="T65" s="48"/>
      <c r="U65" s="49"/>
      <c r="V65" s="50"/>
      <c r="W65" s="48"/>
      <c r="X65" s="49"/>
      <c r="Y65" s="48"/>
      <c r="Z65" s="49"/>
      <c r="AA65" s="48"/>
      <c r="AB65" s="48"/>
      <c r="AC65" s="49"/>
      <c r="AD65" s="49"/>
      <c r="AE65" s="48"/>
      <c r="AF65" s="50"/>
      <c r="AG65" s="47"/>
      <c r="AH65" s="80"/>
      <c r="AI65" s="47"/>
      <c r="AJ65" s="48"/>
      <c r="AK65" s="79"/>
    </row>
    <row r="66" spans="1:37" ht="15.75" thickBot="1" x14ac:dyDescent="0.3">
      <c r="A66" s="56"/>
      <c r="B66" s="64" t="s">
        <v>390</v>
      </c>
      <c r="C66" s="64" t="s">
        <v>391</v>
      </c>
      <c r="D66" s="64" t="s">
        <v>13</v>
      </c>
      <c r="E66" s="58">
        <f t="shared" ref="E66:E67" si="2">SUM(F66,G66,H66)</f>
        <v>0</v>
      </c>
      <c r="F66" s="63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0</v>
      </c>
      <c r="G66" s="83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0</v>
      </c>
      <c r="H66" s="84">
        <f>SUM(racers[[#This Row],[Tour de Sask Omnium (B)]]+racers[[#This Row],[RMCC - Omnium (A)]]+racers[[#This Row],[Tour de Bowness - Omnium (A)]])</f>
        <v>0</v>
      </c>
      <c r="I66" s="84"/>
      <c r="J66" s="64"/>
      <c r="K66" s="64"/>
      <c r="L66" s="65"/>
      <c r="M66" s="66"/>
      <c r="N66" s="67"/>
      <c r="O66" s="66"/>
      <c r="P66" s="66"/>
      <c r="Q66" s="66"/>
      <c r="R66" s="67"/>
      <c r="S66" s="66"/>
      <c r="T66" s="65"/>
      <c r="U66" s="66"/>
      <c r="V66" s="67"/>
      <c r="W66" s="65"/>
      <c r="X66" s="66"/>
      <c r="Y66" s="65"/>
      <c r="Z66" s="66"/>
      <c r="AA66" s="65"/>
      <c r="AB66" s="65"/>
      <c r="AC66" s="66"/>
      <c r="AD66" s="66"/>
      <c r="AE66" s="65"/>
      <c r="AF66" s="67"/>
      <c r="AG66" s="64"/>
      <c r="AH66" s="85"/>
      <c r="AI66" s="64"/>
      <c r="AJ66" s="65"/>
      <c r="AK66" s="79"/>
    </row>
    <row r="67" spans="1:37" ht="15.75" thickBot="1" x14ac:dyDescent="0.3">
      <c r="A67" s="56"/>
      <c r="B67" s="64" t="s">
        <v>231</v>
      </c>
      <c r="C67" s="64" t="s">
        <v>217</v>
      </c>
      <c r="D67" s="64" t="s">
        <v>52</v>
      </c>
      <c r="E67" s="58">
        <f t="shared" si="2"/>
        <v>0</v>
      </c>
      <c r="F67" s="63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0</v>
      </c>
      <c r="G67" s="83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0</v>
      </c>
      <c r="H67" s="84">
        <f>SUM(racers[[#This Row],[Tour de Sask Omnium (B)]]+racers[[#This Row],[RMCC - Omnium (A)]]+racers[[#This Row],[Tour de Bowness - Omnium (A)]])</f>
        <v>0</v>
      </c>
      <c r="I67" s="84"/>
      <c r="J67" s="64"/>
      <c r="K67" s="64"/>
      <c r="L67" s="65"/>
      <c r="M67" s="66"/>
      <c r="N67" s="67"/>
      <c r="O67" s="66"/>
      <c r="P67" s="66"/>
      <c r="Q67" s="66"/>
      <c r="R67" s="67"/>
      <c r="S67" s="66"/>
      <c r="T67" s="65"/>
      <c r="U67" s="66"/>
      <c r="V67" s="67"/>
      <c r="W67" s="65"/>
      <c r="X67" s="66"/>
      <c r="Y67" s="65"/>
      <c r="Z67" s="66"/>
      <c r="AA67" s="65"/>
      <c r="AB67" s="65"/>
      <c r="AC67" s="66"/>
      <c r="AD67" s="66"/>
      <c r="AE67" s="65"/>
      <c r="AF67" s="67"/>
      <c r="AG67" s="64"/>
      <c r="AH67" s="85"/>
      <c r="AI67" s="64"/>
      <c r="AJ67" s="65"/>
      <c r="AK67" s="79"/>
    </row>
    <row r="68" spans="1:37" x14ac:dyDescent="0.25">
      <c r="A68" s="56"/>
      <c r="B68" s="64" t="s">
        <v>232</v>
      </c>
      <c r="C68" s="64" t="s">
        <v>233</v>
      </c>
      <c r="D68" s="64" t="s">
        <v>52</v>
      </c>
      <c r="E68" s="58">
        <f>SUM(F68,G68,H68)</f>
        <v>0</v>
      </c>
      <c r="F68" s="63">
        <f>SUM(racers[[#This Row],[Hay City Road Race]]+racers[[#This Row],[Hay City Crit (B)]]+racers[[#This Row],[Stieda Stage Race - Road Race (B)]]+racers[[#This Row],[Stieda Stage Race - Criterium (B)]]+racers[[#This Row],[Velocity Spring Race Crit (B)]]+racers[[#This Row],[Tour de Sask (B)]]+racers[[#This Row],[Tour de Sask (B)2]]+racers[[#This Row],[RMCC - Road Race (A)]]+racers[[#This Row],[RMCC - Criterium (A)]]+racers[[#This Row],[Pigeon Lake Road Race (B)]]+racers[[#This Row],[Criterium Redux (A)]]+racers[[#This Row],[Canada Day Crit (B)]]+racers[[#This Row],[Stampede Road Race (A)]]+racers[[#This Row],[Pedoton Double Down Crit (A)]]+racers[[#This Row],[Pedoton Double Down Crit (B)2]]+racers[[#This Row],[Tour de Bowness - Road Race (A)]]+racers[[#This Row],[Tour de Bowness - Criterium (B)]]+racers[[#This Row],[PRW Crit (B)]])</f>
        <v>0</v>
      </c>
      <c r="G68" s="83">
        <f>SUM(racers[[#This Row],[Velocity Spring Race ITT (B)]]+racers[[#This Row],[RMCC - Hill Climb (A)]]+racers[[#This Row],[Chinook Time Trial]]+racers[[#This Row],[Pedalhead ITT (B)]]+racers[[#This Row],[Tour de Bowness - Hill Climb (B)]]+racers[[#This Row],[ITT Provincial Championships (A)]]+racers[[#This Row],[Juventus ITT (B)]])</f>
        <v>0</v>
      </c>
      <c r="H68" s="84">
        <f>SUM(racers[[#This Row],[Tour de Sask Omnium (B)]]+racers[[#This Row],[RMCC - Omnium (A)]]+racers[[#This Row],[Tour de Bowness - Omnium (A)]])</f>
        <v>0</v>
      </c>
      <c r="I68" s="84"/>
      <c r="J68" s="64"/>
      <c r="K68" s="64"/>
      <c r="L68" s="65"/>
      <c r="M68" s="66"/>
      <c r="N68" s="67"/>
      <c r="O68" s="66"/>
      <c r="P68" s="66"/>
      <c r="Q68" s="66"/>
      <c r="R68" s="67"/>
      <c r="S68" s="66"/>
      <c r="T68" s="65"/>
      <c r="U68" s="66"/>
      <c r="V68" s="67"/>
      <c r="W68" s="65"/>
      <c r="X68" s="66"/>
      <c r="Y68" s="65"/>
      <c r="Z68" s="66"/>
      <c r="AA68" s="65"/>
      <c r="AB68" s="65"/>
      <c r="AC68" s="66"/>
      <c r="AD68" s="66"/>
      <c r="AE68" s="65"/>
      <c r="AF68" s="67"/>
      <c r="AG68" s="64"/>
      <c r="AH68" s="85"/>
      <c r="AI68" s="64"/>
      <c r="AJ68" s="65"/>
    </row>
  </sheetData>
  <conditionalFormatting sqref="A3:E52 F3:AJ54 AK2:XFD52 A2:AJ2 A55:AJ55">
    <cfRule type="expression" dxfId="163" priority="8">
      <formula>" =MOD(ROW(),2)=0"</formula>
    </cfRule>
  </conditionalFormatting>
  <conditionalFormatting sqref="A53:E53">
    <cfRule type="expression" dxfId="162" priority="2">
      <formula>" =MOD(ROW(),2)=0"</formula>
    </cfRule>
  </conditionalFormatting>
  <conditionalFormatting sqref="A54:E54">
    <cfRule type="expression" dxfId="161" priority="1">
      <formula>" =MOD(ROW(),2)=0"</formula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Teams!$A:$A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100"/>
  <sheetViews>
    <sheetView zoomScaleNormal="100" workbookViewId="0">
      <pane ySplit="1" topLeftCell="A2" activePane="bottomLeft" state="frozen"/>
      <selection activeCell="R16" sqref="R16"/>
      <selection pane="bottomLeft"/>
    </sheetView>
  </sheetViews>
  <sheetFormatPr defaultColWidth="8.85546875" defaultRowHeight="15" x14ac:dyDescent="0.25"/>
  <cols>
    <col min="1" max="1" width="9" style="68" customWidth="1"/>
    <col min="2" max="2" width="21" style="36" bestFit="1" customWidth="1"/>
    <col min="3" max="3" width="13.140625" style="36" bestFit="1" customWidth="1"/>
    <col min="4" max="4" width="39.140625" style="115" bestFit="1" customWidth="1"/>
    <col min="5" max="5" width="7.85546875" style="69" bestFit="1" customWidth="1"/>
    <col min="6" max="6" width="8.42578125" style="70" bestFit="1" customWidth="1"/>
    <col min="7" max="7" width="8.42578125" style="70" customWidth="1"/>
    <col min="8" max="9" width="7.85546875" style="71" hidden="1" customWidth="1"/>
    <col min="10" max="14" width="7.85546875" style="71" customWidth="1"/>
    <col min="15" max="15" width="7.85546875" style="72" customWidth="1"/>
    <col min="16" max="16" width="7.85546875" style="73" customWidth="1"/>
    <col min="17" max="17" width="3.5703125" style="36" customWidth="1"/>
    <col min="18" max="18" width="3.5703125" style="74" customWidth="1"/>
    <col min="19" max="19" width="3.5703125" style="75" customWidth="1"/>
    <col min="20" max="20" width="3.5703125" style="116" customWidth="1"/>
    <col min="21" max="21" width="3.5703125" style="75" customWidth="1"/>
    <col min="22" max="22" width="3.5703125" style="74" customWidth="1"/>
    <col min="23" max="23" width="3.5703125" style="76" customWidth="1"/>
    <col min="24" max="25" width="3.5703125" style="75" customWidth="1"/>
    <col min="26" max="26" width="3.5703125" style="36" customWidth="1"/>
    <col min="27" max="27" width="3.5703125" style="116" customWidth="1"/>
    <col min="28" max="28" width="3.5703125" style="36" customWidth="1"/>
    <col min="29" max="32" width="3.5703125" style="75" customWidth="1"/>
    <col min="33" max="33" width="3.5703125" style="74" customWidth="1"/>
    <col min="34" max="34" width="3.5703125" style="117" customWidth="1"/>
    <col min="35" max="35" width="3.5703125" style="74" customWidth="1"/>
    <col min="36" max="36" width="3.5703125" style="75" customWidth="1"/>
    <col min="37" max="37" width="3.5703125" style="74" customWidth="1"/>
    <col min="38" max="38" width="3.5703125" style="36" bestFit="1" customWidth="1"/>
    <col min="39" max="39" width="3.5703125" style="36" customWidth="1"/>
    <col min="40" max="40" width="3.5703125" style="74" bestFit="1" customWidth="1"/>
    <col min="41" max="41" width="3.5703125" style="75" bestFit="1" customWidth="1"/>
    <col min="42" max="43" width="3.5703125" style="75" customWidth="1"/>
    <col min="44" max="44" width="3.5703125" style="116" bestFit="1" customWidth="1"/>
    <col min="46" max="16384" width="8.85546875" style="36"/>
  </cols>
  <sheetData>
    <row r="1" spans="1:45" ht="162" customHeight="1" thickBot="1" x14ac:dyDescent="0.3">
      <c r="A1" s="94" t="s">
        <v>3</v>
      </c>
      <c r="B1" s="95" t="s">
        <v>0</v>
      </c>
      <c r="C1" s="95" t="s">
        <v>1</v>
      </c>
      <c r="D1" s="96" t="s">
        <v>2</v>
      </c>
      <c r="E1" s="97" t="s">
        <v>538</v>
      </c>
      <c r="F1" s="98" t="s">
        <v>4</v>
      </c>
      <c r="G1" s="98" t="s">
        <v>318</v>
      </c>
      <c r="H1" s="99" t="s">
        <v>557</v>
      </c>
      <c r="I1" s="99" t="s">
        <v>556</v>
      </c>
      <c r="J1" s="100" t="s">
        <v>553</v>
      </c>
      <c r="K1" s="100" t="s">
        <v>286</v>
      </c>
      <c r="L1" s="101" t="s">
        <v>554</v>
      </c>
      <c r="M1" s="101" t="s">
        <v>555</v>
      </c>
      <c r="N1" s="102" t="s">
        <v>539</v>
      </c>
      <c r="O1" s="103" t="s">
        <v>558</v>
      </c>
      <c r="P1" s="103" t="s">
        <v>540</v>
      </c>
      <c r="Q1" s="103" t="s">
        <v>542</v>
      </c>
      <c r="R1" s="104" t="s">
        <v>541</v>
      </c>
      <c r="S1" s="105" t="s">
        <v>284</v>
      </c>
      <c r="T1" s="105" t="s">
        <v>285</v>
      </c>
      <c r="U1" s="106" t="s">
        <v>543</v>
      </c>
      <c r="V1" s="105" t="s">
        <v>544</v>
      </c>
      <c r="W1" s="105" t="s">
        <v>545</v>
      </c>
      <c r="X1" s="105" t="s">
        <v>546</v>
      </c>
      <c r="Y1" s="105" t="s">
        <v>736</v>
      </c>
      <c r="Z1" s="105" t="s">
        <v>317</v>
      </c>
      <c r="AA1" s="105" t="s">
        <v>738</v>
      </c>
      <c r="AB1" s="105" t="s">
        <v>737</v>
      </c>
      <c r="AC1" s="105" t="s">
        <v>5</v>
      </c>
      <c r="AD1" s="105" t="s">
        <v>547</v>
      </c>
      <c r="AE1" s="105" t="s">
        <v>548</v>
      </c>
      <c r="AF1" s="105" t="s">
        <v>549</v>
      </c>
      <c r="AG1" s="107" t="s">
        <v>747</v>
      </c>
      <c r="AH1" s="105" t="s">
        <v>550</v>
      </c>
      <c r="AI1" s="105" t="s">
        <v>316</v>
      </c>
      <c r="AJ1" s="106" t="s">
        <v>764</v>
      </c>
      <c r="AK1" s="106" t="s">
        <v>551</v>
      </c>
      <c r="AL1" s="105" t="s">
        <v>779</v>
      </c>
      <c r="AM1" s="105" t="s">
        <v>6</v>
      </c>
      <c r="AN1" s="105" t="s">
        <v>7</v>
      </c>
      <c r="AO1" s="105" t="s">
        <v>8</v>
      </c>
      <c r="AP1" s="102" t="s">
        <v>9</v>
      </c>
      <c r="AQ1" s="105" t="s">
        <v>798</v>
      </c>
      <c r="AR1" s="105" t="s">
        <v>552</v>
      </c>
      <c r="AS1" s="36"/>
    </row>
    <row r="2" spans="1:45" s="51" customFormat="1" ht="15.75" thickBot="1" x14ac:dyDescent="0.3">
      <c r="A2" s="108"/>
      <c r="B2" s="47" t="s">
        <v>231</v>
      </c>
      <c r="C2" s="47" t="s">
        <v>217</v>
      </c>
      <c r="D2" s="109" t="s">
        <v>52</v>
      </c>
      <c r="E2" s="39">
        <f>SUM(N2,O2,P2)</f>
        <v>102</v>
      </c>
      <c r="F2" s="165">
        <f>SUM(G2,H2,I2,J2,L2,N2)</f>
        <v>60</v>
      </c>
      <c r="G2" s="41">
        <f>+IF(SUM(K2,M2,O2)&gt;20,20,SUM(K2,M2,O2))</f>
        <v>20</v>
      </c>
      <c r="H2" s="44"/>
      <c r="I2" s="44"/>
      <c r="J2" s="160"/>
      <c r="K2" s="129"/>
      <c r="L2" s="44"/>
      <c r="M2" s="44"/>
      <c r="N2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40</v>
      </c>
      <c r="O2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27</v>
      </c>
      <c r="P2" s="46">
        <f>SUM(racers8[[#This Row],[Tour de Sask Omnium (B)]]+racers8[[#This Row],[RMCC - Omnium (A)]]+racers8[[#This Row],[Tour de Bowness - Omnium (A)]])</f>
        <v>35</v>
      </c>
      <c r="Q2" s="47"/>
      <c r="R2" s="48"/>
      <c r="S2" s="49"/>
      <c r="T2" s="110"/>
      <c r="U2" s="49"/>
      <c r="V2" s="48">
        <v>15</v>
      </c>
      <c r="W2" s="50"/>
      <c r="X2" s="49"/>
      <c r="Y2" s="49"/>
      <c r="Z2" s="47"/>
      <c r="AA2" s="110">
        <v>2</v>
      </c>
      <c r="AB2" s="47">
        <v>20</v>
      </c>
      <c r="AC2" s="49">
        <v>10</v>
      </c>
      <c r="AD2" s="49"/>
      <c r="AE2" s="49"/>
      <c r="AF2" s="49"/>
      <c r="AG2" s="48"/>
      <c r="AH2" s="111"/>
      <c r="AI2" s="48"/>
      <c r="AJ2" s="49"/>
      <c r="AK2" s="48"/>
      <c r="AL2" s="47"/>
      <c r="AM2" s="47">
        <v>12</v>
      </c>
      <c r="AN2" s="48">
        <v>20</v>
      </c>
      <c r="AO2" s="49">
        <v>25</v>
      </c>
      <c r="AP2" s="49"/>
      <c r="AQ2" s="49"/>
      <c r="AR2" s="110"/>
    </row>
    <row r="3" spans="1:45" s="51" customFormat="1" ht="15.75" thickBot="1" x14ac:dyDescent="0.3">
      <c r="A3" s="108"/>
      <c r="B3" s="47" t="s">
        <v>654</v>
      </c>
      <c r="C3" s="47" t="s">
        <v>191</v>
      </c>
      <c r="D3" s="109" t="s">
        <v>456</v>
      </c>
      <c r="E3" s="39">
        <f>SUM(N3,O3,P3)</f>
        <v>87</v>
      </c>
      <c r="F3" s="165">
        <f>SUM(G3,H3,I3,J3,L3,N3)</f>
        <v>72</v>
      </c>
      <c r="G3" s="41">
        <f>+IF(SUM(K3,M3,O3)&gt;20,20,SUM(K3,M3,O3))</f>
        <v>12</v>
      </c>
      <c r="H3" s="44"/>
      <c r="I3" s="44"/>
      <c r="J3" s="160"/>
      <c r="K3" s="129"/>
      <c r="L3" s="44"/>
      <c r="M3" s="44"/>
      <c r="N3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60</v>
      </c>
      <c r="O3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12</v>
      </c>
      <c r="P3" s="46">
        <f>SUM(racers8[[#This Row],[Tour de Sask Omnium (B)]]+racers8[[#This Row],[RMCC - Omnium (A)]]+racers8[[#This Row],[Tour de Bowness - Omnium (A)]])</f>
        <v>15</v>
      </c>
      <c r="Q3" s="47"/>
      <c r="R3" s="48"/>
      <c r="S3" s="49"/>
      <c r="T3" s="110"/>
      <c r="U3" s="49"/>
      <c r="V3" s="48"/>
      <c r="W3" s="50"/>
      <c r="X3" s="49"/>
      <c r="Y3" s="49"/>
      <c r="Z3" s="47">
        <v>20</v>
      </c>
      <c r="AA3" s="110">
        <v>1</v>
      </c>
      <c r="AB3" s="47"/>
      <c r="AC3" s="49">
        <v>15</v>
      </c>
      <c r="AD3" s="49"/>
      <c r="AE3" s="49">
        <v>20</v>
      </c>
      <c r="AF3" s="49"/>
      <c r="AG3" s="48"/>
      <c r="AH3" s="111">
        <v>12</v>
      </c>
      <c r="AI3" s="48"/>
      <c r="AJ3" s="49">
        <v>20</v>
      </c>
      <c r="AK3" s="48"/>
      <c r="AL3" s="47"/>
      <c r="AM3" s="47"/>
      <c r="AN3" s="48"/>
      <c r="AO3" s="49"/>
      <c r="AP3" s="49"/>
      <c r="AQ3" s="49"/>
      <c r="AR3" s="110"/>
    </row>
    <row r="4" spans="1:45" s="51" customFormat="1" ht="15.75" thickBot="1" x14ac:dyDescent="0.3">
      <c r="A4" s="108"/>
      <c r="B4" s="47" t="s">
        <v>646</v>
      </c>
      <c r="C4" s="47" t="s">
        <v>645</v>
      </c>
      <c r="D4" s="109" t="s">
        <v>52</v>
      </c>
      <c r="E4" s="39">
        <f>SUM(N4,O4,P4)</f>
        <v>83</v>
      </c>
      <c r="F4" s="165">
        <f>SUM(G4,H4,I4,J4,L4,N4)</f>
        <v>68</v>
      </c>
      <c r="G4" s="41">
        <f>+IF(SUM(K4,M4,O4)&gt;20,20,SUM(K4,M4,O4))</f>
        <v>0</v>
      </c>
      <c r="H4" s="44"/>
      <c r="I4" s="44"/>
      <c r="J4" s="160"/>
      <c r="K4" s="129"/>
      <c r="L4" s="44"/>
      <c r="M4" s="44"/>
      <c r="N4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68</v>
      </c>
      <c r="O4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4" s="46">
        <f>SUM(racers8[[#This Row],[Tour de Sask Omnium (B)]]+racers8[[#This Row],[RMCC - Omnium (A)]]+racers8[[#This Row],[Tour de Bowness - Omnium (A)]])</f>
        <v>15</v>
      </c>
      <c r="Q4" s="47"/>
      <c r="R4" s="48"/>
      <c r="S4" s="49">
        <v>6</v>
      </c>
      <c r="T4" s="110">
        <v>12</v>
      </c>
      <c r="U4" s="49"/>
      <c r="V4" s="48"/>
      <c r="W4" s="50"/>
      <c r="X4" s="49"/>
      <c r="Y4" s="49"/>
      <c r="Z4" s="47"/>
      <c r="AA4" s="110"/>
      <c r="AB4" s="47"/>
      <c r="AC4" s="49"/>
      <c r="AD4" s="49"/>
      <c r="AE4" s="49"/>
      <c r="AF4" s="49"/>
      <c r="AG4" s="48">
        <v>20</v>
      </c>
      <c r="AH4" s="111"/>
      <c r="AI4" s="48"/>
      <c r="AJ4" s="49"/>
      <c r="AK4" s="48"/>
      <c r="AL4" s="47">
        <v>20</v>
      </c>
      <c r="AM4" s="47"/>
      <c r="AN4" s="48">
        <v>10</v>
      </c>
      <c r="AO4" s="49">
        <v>15</v>
      </c>
      <c r="AP4" s="49"/>
      <c r="AQ4" s="49"/>
      <c r="AR4" s="110"/>
    </row>
    <row r="5" spans="1:45" ht="15.75" thickBot="1" x14ac:dyDescent="0.3">
      <c r="A5" s="108"/>
      <c r="B5" s="47" t="s">
        <v>298</v>
      </c>
      <c r="C5" s="47" t="s">
        <v>299</v>
      </c>
      <c r="D5" s="109" t="s">
        <v>161</v>
      </c>
      <c r="E5" s="39">
        <f>SUM(N5,O5,P5)</f>
        <v>77</v>
      </c>
      <c r="F5" s="41">
        <f>SUM(G5,H5,I5,J5,L5,N5)</f>
        <v>52</v>
      </c>
      <c r="G5" s="41">
        <f>+IF(SUM(K5,M5,O5)&gt;20,20,SUM(K5,M5,O5))</f>
        <v>14</v>
      </c>
      <c r="H5" s="44"/>
      <c r="I5" s="44"/>
      <c r="J5" s="160"/>
      <c r="K5" s="129"/>
      <c r="L5" s="44"/>
      <c r="M5" s="44"/>
      <c r="N5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38</v>
      </c>
      <c r="O5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14</v>
      </c>
      <c r="P5" s="46">
        <f>SUM(racers8[[#This Row],[Tour de Sask Omnium (B)]]+racers8[[#This Row],[RMCC - Omnium (A)]]+racers8[[#This Row],[Tour de Bowness - Omnium (A)]])</f>
        <v>25</v>
      </c>
      <c r="Q5" s="47"/>
      <c r="R5" s="48"/>
      <c r="S5" s="49">
        <v>12</v>
      </c>
      <c r="T5" s="110"/>
      <c r="U5" s="49"/>
      <c r="V5" s="48">
        <v>12</v>
      </c>
      <c r="W5" s="50"/>
      <c r="X5" s="49"/>
      <c r="Y5" s="49"/>
      <c r="Z5" s="47">
        <v>25</v>
      </c>
      <c r="AA5" s="110">
        <v>6</v>
      </c>
      <c r="AB5" s="47">
        <v>1</v>
      </c>
      <c r="AC5" s="49">
        <v>25</v>
      </c>
      <c r="AD5" s="49"/>
      <c r="AE5" s="49"/>
      <c r="AF5" s="49"/>
      <c r="AG5" s="48"/>
      <c r="AH5" s="111">
        <v>2</v>
      </c>
      <c r="AI5" s="48"/>
      <c r="AJ5" s="49"/>
      <c r="AK5" s="48"/>
      <c r="AL5" s="47"/>
      <c r="AM5" s="47"/>
      <c r="AN5" s="48"/>
      <c r="AO5" s="49"/>
      <c r="AP5" s="49"/>
      <c r="AQ5" s="49"/>
      <c r="AR5" s="110"/>
      <c r="AS5" s="36"/>
    </row>
    <row r="6" spans="1:45" ht="15.75" thickBot="1" x14ac:dyDescent="0.3">
      <c r="A6" s="108"/>
      <c r="B6" s="38" t="s">
        <v>232</v>
      </c>
      <c r="C6" s="38" t="s">
        <v>233</v>
      </c>
      <c r="D6" s="112" t="s">
        <v>52</v>
      </c>
      <c r="E6" s="39">
        <f>SUM(N6,O6,P6)</f>
        <v>75</v>
      </c>
      <c r="F6" s="165">
        <f>SUM(G6,H6,I6,J6,L6,N6)</f>
        <v>74</v>
      </c>
      <c r="G6" s="41">
        <f>+IF(SUM(K6,M6,O6)&gt;20,20,SUM(K6,M6,O6))</f>
        <v>20</v>
      </c>
      <c r="H6" s="42"/>
      <c r="I6" s="42"/>
      <c r="J6" s="44">
        <v>19</v>
      </c>
      <c r="K6" s="45">
        <v>10</v>
      </c>
      <c r="L6" s="44"/>
      <c r="M6" s="44"/>
      <c r="N6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35</v>
      </c>
      <c r="O6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20</v>
      </c>
      <c r="P6" s="46">
        <f>SUM(racers8[[#This Row],[Tour de Sask Omnium (B)]]+racers8[[#This Row],[RMCC - Omnium (A)]]+racers8[[#This Row],[Tour de Bowness - Omnium (A)]])</f>
        <v>20</v>
      </c>
      <c r="Q6" s="47"/>
      <c r="R6" s="48"/>
      <c r="S6" s="49"/>
      <c r="T6" s="110"/>
      <c r="U6" s="49"/>
      <c r="V6" s="48"/>
      <c r="W6" s="50"/>
      <c r="X6" s="49"/>
      <c r="Y6" s="49"/>
      <c r="Z6" s="47"/>
      <c r="AA6" s="110"/>
      <c r="AB6" s="47"/>
      <c r="AC6" s="49"/>
      <c r="AD6" s="49"/>
      <c r="AE6" s="49"/>
      <c r="AF6" s="49"/>
      <c r="AG6" s="48"/>
      <c r="AH6" s="111"/>
      <c r="AI6" s="48"/>
      <c r="AJ6" s="49"/>
      <c r="AK6" s="48"/>
      <c r="AL6" s="47"/>
      <c r="AM6" s="47">
        <v>20</v>
      </c>
      <c r="AN6" s="48">
        <v>15</v>
      </c>
      <c r="AO6" s="49">
        <v>20</v>
      </c>
      <c r="AP6" s="49"/>
      <c r="AQ6" s="49"/>
      <c r="AR6" s="110">
        <v>20</v>
      </c>
      <c r="AS6" s="36"/>
    </row>
    <row r="7" spans="1:45" ht="15.75" thickBot="1" x14ac:dyDescent="0.3">
      <c r="A7" s="108"/>
      <c r="B7" s="47" t="s">
        <v>578</v>
      </c>
      <c r="C7" s="47" t="s">
        <v>272</v>
      </c>
      <c r="D7" s="109" t="s">
        <v>52</v>
      </c>
      <c r="E7" s="39">
        <f>SUM(N7,O7,P7)</f>
        <v>68</v>
      </c>
      <c r="F7" s="41">
        <f>SUM(G7,H7,I7,J7,L7,N7)</f>
        <v>43</v>
      </c>
      <c r="G7" s="41">
        <f>+IF(SUM(K7,M7,O7)&gt;20,20,SUM(K7,M7,O7))</f>
        <v>20</v>
      </c>
      <c r="H7" s="44"/>
      <c r="I7" s="44"/>
      <c r="J7" s="160"/>
      <c r="K7" s="129"/>
      <c r="L7" s="44"/>
      <c r="M7" s="44"/>
      <c r="N7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23</v>
      </c>
      <c r="O7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45</v>
      </c>
      <c r="P7" s="46">
        <f>SUM(racers8[[#This Row],[Tour de Sask Omnium (B)]]+racers8[[#This Row],[RMCC - Omnium (A)]]+racers8[[#This Row],[Tour de Bowness - Omnium (A)]])</f>
        <v>0</v>
      </c>
      <c r="Q7" s="47"/>
      <c r="R7" s="48"/>
      <c r="S7" s="49"/>
      <c r="T7" s="110"/>
      <c r="U7" s="49"/>
      <c r="V7" s="48"/>
      <c r="W7" s="50"/>
      <c r="X7" s="49"/>
      <c r="Y7" s="49"/>
      <c r="Z7" s="47"/>
      <c r="AA7" s="110"/>
      <c r="AB7" s="47"/>
      <c r="AC7" s="49"/>
      <c r="AD7" s="49"/>
      <c r="AE7" s="49">
        <v>15</v>
      </c>
      <c r="AF7" s="49"/>
      <c r="AG7" s="48"/>
      <c r="AH7" s="111"/>
      <c r="AI7" s="48"/>
      <c r="AJ7" s="49"/>
      <c r="AK7" s="48"/>
      <c r="AL7" s="47"/>
      <c r="AM7" s="47"/>
      <c r="AN7" s="48"/>
      <c r="AO7" s="49"/>
      <c r="AP7" s="49">
        <v>25</v>
      </c>
      <c r="AQ7" s="49">
        <v>20</v>
      </c>
      <c r="AR7" s="110">
        <v>8</v>
      </c>
      <c r="AS7" s="36"/>
    </row>
    <row r="8" spans="1:45" ht="15.75" thickBot="1" x14ac:dyDescent="0.3">
      <c r="A8" s="108"/>
      <c r="B8" s="47" t="s">
        <v>156</v>
      </c>
      <c r="C8" s="47" t="s">
        <v>368</v>
      </c>
      <c r="D8" s="109" t="s">
        <v>42</v>
      </c>
      <c r="E8" s="39">
        <f>SUM(N8,O8,P8)</f>
        <v>66</v>
      </c>
      <c r="F8" s="41">
        <f>SUM(G8,H8,I8,J8,L8,N8)</f>
        <v>26</v>
      </c>
      <c r="G8" s="41">
        <f>+IF(SUM(K8,M8,O8)&gt;20,20,SUM(K8,M8,O8))</f>
        <v>20</v>
      </c>
      <c r="H8" s="44"/>
      <c r="I8" s="44"/>
      <c r="J8" s="160"/>
      <c r="K8" s="129"/>
      <c r="L8" s="44"/>
      <c r="M8" s="44"/>
      <c r="N8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6</v>
      </c>
      <c r="O8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60</v>
      </c>
      <c r="P8" s="46">
        <f>SUM(racers8[[#This Row],[Tour de Sask Omnium (B)]]+racers8[[#This Row],[RMCC - Omnium (A)]]+racers8[[#This Row],[Tour de Bowness - Omnium (A)]])</f>
        <v>0</v>
      </c>
      <c r="Q8" s="47"/>
      <c r="R8" s="48"/>
      <c r="S8" s="49"/>
      <c r="T8" s="110"/>
      <c r="U8" s="49"/>
      <c r="V8" s="48">
        <v>8</v>
      </c>
      <c r="W8" s="50"/>
      <c r="X8" s="49"/>
      <c r="Y8" s="49"/>
      <c r="Z8" s="47"/>
      <c r="AA8" s="110"/>
      <c r="AB8" s="47"/>
      <c r="AC8" s="49"/>
      <c r="AD8" s="49">
        <v>20</v>
      </c>
      <c r="AE8" s="49"/>
      <c r="AF8" s="49"/>
      <c r="AG8" s="48"/>
      <c r="AH8" s="111">
        <v>20</v>
      </c>
      <c r="AI8" s="48"/>
      <c r="AJ8" s="49">
        <v>4</v>
      </c>
      <c r="AK8" s="48">
        <v>2</v>
      </c>
      <c r="AL8" s="47"/>
      <c r="AM8" s="47"/>
      <c r="AN8" s="48"/>
      <c r="AO8" s="49"/>
      <c r="AP8" s="49"/>
      <c r="AQ8" s="49">
        <v>12</v>
      </c>
      <c r="AR8" s="110"/>
      <c r="AS8" s="36"/>
    </row>
    <row r="9" spans="1:45" ht="15.75" thickBot="1" x14ac:dyDescent="0.3">
      <c r="A9" s="108"/>
      <c r="B9" s="38" t="s">
        <v>214</v>
      </c>
      <c r="C9" s="38" t="s">
        <v>448</v>
      </c>
      <c r="D9" s="112" t="s">
        <v>19</v>
      </c>
      <c r="E9" s="39">
        <f>SUM(N9,O9,P9)</f>
        <v>55</v>
      </c>
      <c r="F9" s="165">
        <f>SUM(G9,H9,I9,J9,L9,N9)</f>
        <v>78</v>
      </c>
      <c r="G9" s="41">
        <f>+IF(SUM(K9,M9,O9)&gt;20,20,SUM(K9,M9,O9))</f>
        <v>0</v>
      </c>
      <c r="H9" s="42"/>
      <c r="I9" s="42"/>
      <c r="J9" s="44">
        <v>23</v>
      </c>
      <c r="K9" s="45">
        <v>0</v>
      </c>
      <c r="L9" s="44"/>
      <c r="M9" s="44"/>
      <c r="N9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55</v>
      </c>
      <c r="O9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9" s="46">
        <f>SUM(racers8[[#This Row],[Tour de Sask Omnium (B)]]+racers8[[#This Row],[RMCC - Omnium (A)]]+racers8[[#This Row],[Tour de Bowness - Omnium (A)]])</f>
        <v>0</v>
      </c>
      <c r="Q9" s="47"/>
      <c r="R9" s="48">
        <v>15</v>
      </c>
      <c r="S9" s="49">
        <v>20</v>
      </c>
      <c r="T9" s="110">
        <v>20</v>
      </c>
      <c r="U9" s="49"/>
      <c r="V9" s="48"/>
      <c r="W9" s="50"/>
      <c r="X9" s="49"/>
      <c r="Y9" s="49"/>
      <c r="Z9" s="47"/>
      <c r="AA9" s="110"/>
      <c r="AB9" s="47"/>
      <c r="AC9" s="49"/>
      <c r="AD9" s="49"/>
      <c r="AE9" s="49"/>
      <c r="AF9" s="49"/>
      <c r="AG9" s="48"/>
      <c r="AH9" s="111"/>
      <c r="AI9" s="48"/>
      <c r="AJ9" s="49"/>
      <c r="AK9" s="48"/>
      <c r="AL9" s="47"/>
      <c r="AM9" s="47"/>
      <c r="AN9" s="48"/>
      <c r="AO9" s="49"/>
      <c r="AP9" s="49"/>
      <c r="AQ9" s="49"/>
      <c r="AR9" s="110"/>
      <c r="AS9" s="36"/>
    </row>
    <row r="10" spans="1:45" ht="15.75" thickBot="1" x14ac:dyDescent="0.3">
      <c r="A10" s="108"/>
      <c r="B10" s="47" t="s">
        <v>635</v>
      </c>
      <c r="C10" s="47" t="s">
        <v>189</v>
      </c>
      <c r="D10" s="109" t="s">
        <v>264</v>
      </c>
      <c r="E10" s="39">
        <f>SUM(N10,O10,P10)</f>
        <v>52</v>
      </c>
      <c r="F10" s="41">
        <f>SUM(G10,H10,I10,J10,L10,N10)</f>
        <v>46</v>
      </c>
      <c r="G10" s="41">
        <f>+IF(SUM(K10,M10,O10)&gt;20,20,SUM(K10,M10,O10))</f>
        <v>18</v>
      </c>
      <c r="H10" s="44"/>
      <c r="I10" s="44"/>
      <c r="J10" s="160"/>
      <c r="K10" s="129"/>
      <c r="L10" s="44"/>
      <c r="M10" s="44"/>
      <c r="N10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28</v>
      </c>
      <c r="O10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18</v>
      </c>
      <c r="P10" s="46">
        <f>SUM(racers8[[#This Row],[Tour de Sask Omnium (B)]]+racers8[[#This Row],[RMCC - Omnium (A)]]+racers8[[#This Row],[Tour de Bowness - Omnium (A)]])</f>
        <v>6</v>
      </c>
      <c r="Q10" s="47"/>
      <c r="R10" s="48"/>
      <c r="S10" s="49"/>
      <c r="T10" s="110"/>
      <c r="U10" s="49"/>
      <c r="V10" s="48"/>
      <c r="W10" s="50"/>
      <c r="X10" s="49"/>
      <c r="Y10" s="49"/>
      <c r="Z10" s="47"/>
      <c r="AA10" s="110"/>
      <c r="AB10" s="47"/>
      <c r="AC10" s="49"/>
      <c r="AD10" s="49"/>
      <c r="AE10" s="49">
        <v>6</v>
      </c>
      <c r="AF10" s="49"/>
      <c r="AG10" s="48"/>
      <c r="AH10" s="111">
        <v>8</v>
      </c>
      <c r="AI10" s="48"/>
      <c r="AJ10" s="49">
        <v>12</v>
      </c>
      <c r="AK10" s="48">
        <v>10</v>
      </c>
      <c r="AL10" s="47"/>
      <c r="AM10" s="47">
        <v>10</v>
      </c>
      <c r="AN10" s="48"/>
      <c r="AO10" s="49">
        <v>6</v>
      </c>
      <c r="AP10" s="49"/>
      <c r="AQ10" s="49"/>
      <c r="AR10" s="110"/>
      <c r="AS10" s="36"/>
    </row>
    <row r="11" spans="1:45" ht="15.75" thickBot="1" x14ac:dyDescent="0.3">
      <c r="A11" s="108"/>
      <c r="B11" s="38" t="s">
        <v>211</v>
      </c>
      <c r="C11" s="38" t="s">
        <v>72</v>
      </c>
      <c r="D11" s="112" t="s">
        <v>42</v>
      </c>
      <c r="E11" s="39">
        <f>SUM(N11,O11,P11)</f>
        <v>47</v>
      </c>
      <c r="F11" s="165">
        <f>SUM(G11,H11,I11,J11,L11,N11)</f>
        <v>72</v>
      </c>
      <c r="G11" s="41">
        <f>+IF(SUM(K11,M11,O11)&gt;20,20,SUM(K11,M11,O11))</f>
        <v>0</v>
      </c>
      <c r="H11" s="42"/>
      <c r="I11" s="42"/>
      <c r="J11" s="44">
        <v>25</v>
      </c>
      <c r="K11" s="45">
        <v>0</v>
      </c>
      <c r="L11" s="44"/>
      <c r="M11" s="44"/>
      <c r="N11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47</v>
      </c>
      <c r="O11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11" s="46">
        <f>SUM(racers8[[#This Row],[Tour de Sask Omnium (B)]]+racers8[[#This Row],[RMCC - Omnium (A)]]+racers8[[#This Row],[Tour de Bowness - Omnium (A)]])</f>
        <v>0</v>
      </c>
      <c r="Q11" s="47"/>
      <c r="R11" s="48">
        <v>12</v>
      </c>
      <c r="S11" s="49"/>
      <c r="T11" s="110"/>
      <c r="U11" s="49"/>
      <c r="V11" s="48"/>
      <c r="W11" s="50"/>
      <c r="X11" s="49"/>
      <c r="Y11" s="49"/>
      <c r="Z11" s="47"/>
      <c r="AA11" s="110"/>
      <c r="AB11" s="47">
        <v>2</v>
      </c>
      <c r="AC11" s="49"/>
      <c r="AD11" s="49"/>
      <c r="AE11" s="49"/>
      <c r="AF11" s="49"/>
      <c r="AG11" s="48">
        <v>2</v>
      </c>
      <c r="AH11" s="111"/>
      <c r="AI11" s="48"/>
      <c r="AJ11" s="49">
        <v>25</v>
      </c>
      <c r="AK11" s="48">
        <v>6</v>
      </c>
      <c r="AL11" s="47"/>
      <c r="AM11" s="47"/>
      <c r="AN11" s="48"/>
      <c r="AO11" s="49"/>
      <c r="AP11" s="49"/>
      <c r="AQ11" s="49"/>
      <c r="AR11" s="110"/>
      <c r="AS11" s="36"/>
    </row>
    <row r="12" spans="1:45" s="51" customFormat="1" ht="15.75" thickBot="1" x14ac:dyDescent="0.3">
      <c r="A12" s="108"/>
      <c r="B12" s="47" t="s">
        <v>751</v>
      </c>
      <c r="C12" s="47" t="s">
        <v>321</v>
      </c>
      <c r="D12" s="109" t="s">
        <v>34</v>
      </c>
      <c r="E12" s="39">
        <f>SUM(N12,O12,P12)</f>
        <v>43</v>
      </c>
      <c r="F12" s="41">
        <f>SUM(G12,H12,I12,J12,L12,N12)</f>
        <v>35</v>
      </c>
      <c r="G12" s="41">
        <f>+IF(SUM(K12,M12,O12)&gt;20,20,SUM(K12,M12,O12))</f>
        <v>10</v>
      </c>
      <c r="H12" s="44"/>
      <c r="I12" s="44"/>
      <c r="J12" s="160"/>
      <c r="K12" s="129"/>
      <c r="L12" s="44"/>
      <c r="M12" s="44"/>
      <c r="N12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25</v>
      </c>
      <c r="O12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10</v>
      </c>
      <c r="P12" s="46">
        <f>SUM(racers8[[#This Row],[Tour de Sask Omnium (B)]]+racers8[[#This Row],[RMCC - Omnium (A)]]+racers8[[#This Row],[Tour de Bowness - Omnium (A)]])</f>
        <v>8</v>
      </c>
      <c r="Q12" s="47"/>
      <c r="R12" s="48"/>
      <c r="S12" s="49"/>
      <c r="T12" s="110"/>
      <c r="U12" s="49"/>
      <c r="V12" s="48"/>
      <c r="W12" s="50"/>
      <c r="X12" s="49"/>
      <c r="Y12" s="49"/>
      <c r="Z12" s="47"/>
      <c r="AA12" s="110"/>
      <c r="AB12" s="47"/>
      <c r="AC12" s="49"/>
      <c r="AD12" s="49"/>
      <c r="AE12" s="49"/>
      <c r="AF12" s="49"/>
      <c r="AG12" s="48">
        <v>15</v>
      </c>
      <c r="AH12" s="111"/>
      <c r="AI12" s="48">
        <v>4</v>
      </c>
      <c r="AJ12" s="49"/>
      <c r="AK12" s="48"/>
      <c r="AL12" s="47"/>
      <c r="AM12" s="47"/>
      <c r="AN12" s="48">
        <v>6</v>
      </c>
      <c r="AO12" s="49">
        <v>8</v>
      </c>
      <c r="AP12" s="49"/>
      <c r="AQ12" s="49">
        <v>10</v>
      </c>
      <c r="AR12" s="110"/>
    </row>
    <row r="13" spans="1:45" ht="15.75" thickBot="1" x14ac:dyDescent="0.3">
      <c r="A13" s="108"/>
      <c r="B13" s="47" t="s">
        <v>62</v>
      </c>
      <c r="C13" s="47" t="s">
        <v>63</v>
      </c>
      <c r="D13" s="109" t="s">
        <v>294</v>
      </c>
      <c r="E13" s="39">
        <f>SUM(N13,O13,P13)</f>
        <v>42</v>
      </c>
      <c r="F13" s="161">
        <f>SUM(G13,H13,I13,J13,L13,N13)</f>
        <v>78</v>
      </c>
      <c r="G13" s="41">
        <f>+IF(SUM(K13,M13,O13)&gt;20,20,SUM(K13,M13,O13))</f>
        <v>10</v>
      </c>
      <c r="H13" s="42">
        <v>0</v>
      </c>
      <c r="I13" s="42">
        <v>0</v>
      </c>
      <c r="J13" s="44">
        <v>46</v>
      </c>
      <c r="K13" s="45">
        <v>10</v>
      </c>
      <c r="L13" s="44"/>
      <c r="M13" s="44"/>
      <c r="N13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22</v>
      </c>
      <c r="O13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13" s="46">
        <f>SUM(racers8[[#This Row],[Tour de Sask Omnium (B)]]+racers8[[#This Row],[RMCC - Omnium (A)]]+racers8[[#This Row],[Tour de Bowness - Omnium (A)]])</f>
        <v>20</v>
      </c>
      <c r="Q13" s="47"/>
      <c r="R13" s="48"/>
      <c r="S13" s="49"/>
      <c r="T13" s="110"/>
      <c r="U13" s="49"/>
      <c r="V13" s="48"/>
      <c r="W13" s="50"/>
      <c r="X13" s="49"/>
      <c r="Y13" s="49"/>
      <c r="Z13" s="47">
        <v>10</v>
      </c>
      <c r="AA13" s="110">
        <v>10</v>
      </c>
      <c r="AB13" s="47">
        <v>12</v>
      </c>
      <c r="AC13" s="49">
        <v>20</v>
      </c>
      <c r="AD13" s="49"/>
      <c r="AE13" s="49"/>
      <c r="AF13" s="49"/>
      <c r="AG13" s="48"/>
      <c r="AH13" s="111"/>
      <c r="AI13" s="48"/>
      <c r="AJ13" s="49"/>
      <c r="AK13" s="48"/>
      <c r="AL13" s="47"/>
      <c r="AM13" s="47"/>
      <c r="AN13" s="48"/>
      <c r="AO13" s="49"/>
      <c r="AP13" s="49"/>
      <c r="AQ13" s="49"/>
      <c r="AR13" s="110"/>
      <c r="AS13" s="36"/>
    </row>
    <row r="14" spans="1:45" ht="15.75" thickBot="1" x14ac:dyDescent="0.3">
      <c r="A14" s="108"/>
      <c r="B14" s="47" t="s">
        <v>704</v>
      </c>
      <c r="C14" s="47" t="s">
        <v>705</v>
      </c>
      <c r="D14" s="109" t="s">
        <v>236</v>
      </c>
      <c r="E14" s="39">
        <f>SUM(N14,O14,P14)</f>
        <v>42</v>
      </c>
      <c r="F14" s="41">
        <f>SUM(G14,H14,I14,J14,L14,N14)</f>
        <v>42</v>
      </c>
      <c r="G14" s="41">
        <f>+IF(SUM(K14,M14,O14)&gt;20,20,SUM(K14,M14,O14))</f>
        <v>0</v>
      </c>
      <c r="H14" s="44"/>
      <c r="I14" s="44"/>
      <c r="J14" s="160"/>
      <c r="K14" s="129"/>
      <c r="L14" s="44"/>
      <c r="M14" s="44"/>
      <c r="N14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42</v>
      </c>
      <c r="O14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14" s="46">
        <f>SUM(racers8[[#This Row],[Tour de Sask Omnium (B)]]+racers8[[#This Row],[RMCC - Omnium (A)]]+racers8[[#This Row],[Tour de Bowness - Omnium (A)]])</f>
        <v>0</v>
      </c>
      <c r="Q14" s="47"/>
      <c r="R14" s="48"/>
      <c r="S14" s="49"/>
      <c r="T14" s="110"/>
      <c r="U14" s="49"/>
      <c r="V14" s="48"/>
      <c r="W14" s="50"/>
      <c r="X14" s="49"/>
      <c r="Y14" s="49"/>
      <c r="Z14" s="47">
        <v>12</v>
      </c>
      <c r="AA14" s="110"/>
      <c r="AB14" s="47"/>
      <c r="AC14" s="49"/>
      <c r="AD14" s="49"/>
      <c r="AE14" s="49">
        <v>8</v>
      </c>
      <c r="AF14" s="49"/>
      <c r="AG14" s="48">
        <v>10</v>
      </c>
      <c r="AH14" s="111"/>
      <c r="AI14" s="48"/>
      <c r="AJ14" s="49"/>
      <c r="AK14" s="48"/>
      <c r="AL14" s="47"/>
      <c r="AM14" s="47"/>
      <c r="AN14" s="48"/>
      <c r="AO14" s="49"/>
      <c r="AP14" s="49"/>
      <c r="AQ14" s="49"/>
      <c r="AR14" s="110">
        <v>12</v>
      </c>
      <c r="AS14" s="36"/>
    </row>
    <row r="15" spans="1:45" ht="15.75" thickBot="1" x14ac:dyDescent="0.3">
      <c r="A15" s="108"/>
      <c r="B15" s="38" t="s">
        <v>390</v>
      </c>
      <c r="C15" s="38" t="s">
        <v>391</v>
      </c>
      <c r="D15" s="112" t="s">
        <v>13</v>
      </c>
      <c r="E15" s="39">
        <f>SUM(N15,O15,P15)</f>
        <v>39</v>
      </c>
      <c r="F15" s="165">
        <f>SUM(G15,H15,I15,J15,L15,N15)</f>
        <v>65</v>
      </c>
      <c r="G15" s="41">
        <f>+IF(SUM(K15,M15,O15)&gt;20,20,SUM(K15,M15,O15))</f>
        <v>0</v>
      </c>
      <c r="H15" s="42"/>
      <c r="I15" s="42"/>
      <c r="J15" s="44">
        <v>26</v>
      </c>
      <c r="K15" s="45">
        <v>0</v>
      </c>
      <c r="L15" s="44"/>
      <c r="M15" s="44"/>
      <c r="N15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39</v>
      </c>
      <c r="O15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15" s="46">
        <f>SUM(racers8[[#This Row],[Tour de Sask Omnium (B)]]+racers8[[#This Row],[RMCC - Omnium (A)]]+racers8[[#This Row],[Tour de Bowness - Omnium (A)]])</f>
        <v>0</v>
      </c>
      <c r="Q15" s="47"/>
      <c r="R15" s="48"/>
      <c r="S15" s="49">
        <v>2</v>
      </c>
      <c r="T15" s="110"/>
      <c r="U15" s="49"/>
      <c r="V15" s="48"/>
      <c r="W15" s="50"/>
      <c r="X15" s="49"/>
      <c r="Y15" s="49"/>
      <c r="Z15" s="47">
        <v>15</v>
      </c>
      <c r="AA15" s="110"/>
      <c r="AB15" s="47"/>
      <c r="AC15" s="49"/>
      <c r="AD15" s="49"/>
      <c r="AE15" s="49">
        <v>10</v>
      </c>
      <c r="AF15" s="49"/>
      <c r="AG15" s="48"/>
      <c r="AH15" s="111"/>
      <c r="AI15" s="48"/>
      <c r="AJ15" s="49"/>
      <c r="AK15" s="48"/>
      <c r="AL15" s="47">
        <v>12</v>
      </c>
      <c r="AM15" s="47"/>
      <c r="AN15" s="48"/>
      <c r="AO15" s="49"/>
      <c r="AP15" s="49"/>
      <c r="AQ15" s="49"/>
      <c r="AR15" s="110"/>
      <c r="AS15" s="36"/>
    </row>
    <row r="16" spans="1:45" ht="15.75" thickBot="1" x14ac:dyDescent="0.3">
      <c r="A16" s="108"/>
      <c r="B16" s="47" t="s">
        <v>689</v>
      </c>
      <c r="C16" s="47" t="s">
        <v>688</v>
      </c>
      <c r="D16" s="109" t="s">
        <v>17</v>
      </c>
      <c r="E16" s="39">
        <f>SUM(N16,O16,P16)</f>
        <v>39</v>
      </c>
      <c r="F16" s="41">
        <f>SUM(G16,H16,I16,J16,L16,N16)</f>
        <v>39</v>
      </c>
      <c r="G16" s="41">
        <f>+IF(SUM(K16,M16,O16)&gt;20,20,SUM(K16,M16,O16))</f>
        <v>0</v>
      </c>
      <c r="H16" s="44"/>
      <c r="I16" s="44"/>
      <c r="J16" s="160"/>
      <c r="K16" s="129"/>
      <c r="L16" s="44"/>
      <c r="M16" s="44"/>
      <c r="N16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39</v>
      </c>
      <c r="O16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16" s="46">
        <f>SUM(racers8[[#This Row],[Tour de Sask Omnium (B)]]+racers8[[#This Row],[RMCC - Omnium (A)]]+racers8[[#This Row],[Tour de Bowness - Omnium (A)]])</f>
        <v>0</v>
      </c>
      <c r="Q16" s="47"/>
      <c r="R16" s="48"/>
      <c r="S16" s="49"/>
      <c r="T16" s="110"/>
      <c r="U16" s="49"/>
      <c r="V16" s="48"/>
      <c r="W16" s="50"/>
      <c r="X16" s="49"/>
      <c r="Y16" s="49"/>
      <c r="Z16" s="47"/>
      <c r="AA16" s="110"/>
      <c r="AB16" s="47">
        <v>25</v>
      </c>
      <c r="AC16" s="49"/>
      <c r="AD16" s="49"/>
      <c r="AE16" s="49"/>
      <c r="AF16" s="49"/>
      <c r="AG16" s="48"/>
      <c r="AH16" s="111"/>
      <c r="AI16" s="48"/>
      <c r="AJ16" s="49"/>
      <c r="AK16" s="48"/>
      <c r="AL16" s="47">
        <v>10</v>
      </c>
      <c r="AM16" s="47"/>
      <c r="AN16" s="48">
        <v>4</v>
      </c>
      <c r="AO16" s="49"/>
      <c r="AP16" s="49"/>
      <c r="AQ16" s="49"/>
      <c r="AR16" s="110"/>
      <c r="AS16" s="36"/>
    </row>
    <row r="17" spans="1:45" ht="15.75" thickBot="1" x14ac:dyDescent="0.3">
      <c r="A17" s="108"/>
      <c r="B17" s="38" t="s">
        <v>287</v>
      </c>
      <c r="C17" s="38" t="s">
        <v>288</v>
      </c>
      <c r="D17" s="112" t="s">
        <v>179</v>
      </c>
      <c r="E17" s="39">
        <f>SUM(N17,O17,P17)</f>
        <v>35</v>
      </c>
      <c r="F17" s="41">
        <f>SUM(G17,H17,I17,J17,L17,N17)</f>
        <v>35</v>
      </c>
      <c r="G17" s="41">
        <f>+IF(SUM(K17,M17,O17)&gt;20,20,SUM(K17,M17,O17))</f>
        <v>0</v>
      </c>
      <c r="H17" s="42"/>
      <c r="I17" s="42"/>
      <c r="J17" s="44">
        <v>0</v>
      </c>
      <c r="K17" s="45">
        <v>0</v>
      </c>
      <c r="L17" s="44"/>
      <c r="M17" s="44"/>
      <c r="N17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35</v>
      </c>
      <c r="O17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17" s="46">
        <f>SUM(racers8[[#This Row],[Tour de Sask Omnium (B)]]+racers8[[#This Row],[RMCC - Omnium (A)]]+racers8[[#This Row],[Tour de Bowness - Omnium (A)]])</f>
        <v>0</v>
      </c>
      <c r="Q17" s="47"/>
      <c r="R17" s="48"/>
      <c r="S17" s="49"/>
      <c r="T17" s="110"/>
      <c r="U17" s="49"/>
      <c r="V17" s="48"/>
      <c r="W17" s="50"/>
      <c r="X17" s="49"/>
      <c r="Y17" s="49"/>
      <c r="Z17" s="47"/>
      <c r="AA17" s="110"/>
      <c r="AB17" s="47"/>
      <c r="AC17" s="49"/>
      <c r="AD17" s="49"/>
      <c r="AE17" s="49"/>
      <c r="AF17" s="49"/>
      <c r="AG17" s="48"/>
      <c r="AH17" s="111"/>
      <c r="AI17" s="48"/>
      <c r="AJ17" s="49"/>
      <c r="AK17" s="48">
        <v>20</v>
      </c>
      <c r="AL17" s="47"/>
      <c r="AM17" s="47"/>
      <c r="AN17" s="48"/>
      <c r="AO17" s="49"/>
      <c r="AP17" s="49"/>
      <c r="AQ17" s="49"/>
      <c r="AR17" s="110">
        <v>15</v>
      </c>
      <c r="AS17" s="36"/>
    </row>
    <row r="18" spans="1:45" ht="15.75" thickBot="1" x14ac:dyDescent="0.3">
      <c r="A18" s="114"/>
      <c r="B18" s="38" t="s">
        <v>123</v>
      </c>
      <c r="C18" s="38" t="s">
        <v>124</v>
      </c>
      <c r="D18" s="112" t="s">
        <v>125</v>
      </c>
      <c r="E18" s="39">
        <f>SUM(N18,O18,P18)</f>
        <v>35</v>
      </c>
      <c r="F18" s="40">
        <f>SUM(G18,H18,I18,J18,L18,N18)</f>
        <v>20</v>
      </c>
      <c r="G18" s="41">
        <f>+IF(SUM(K18,M18,O18)&gt;20,20,SUM(K18,M18,O18))</f>
        <v>20</v>
      </c>
      <c r="H18" s="42">
        <v>0</v>
      </c>
      <c r="I18" s="42">
        <v>0</v>
      </c>
      <c r="J18" s="44">
        <v>0</v>
      </c>
      <c r="K18" s="45">
        <v>12</v>
      </c>
      <c r="L18" s="44"/>
      <c r="M18" s="44"/>
      <c r="N18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0</v>
      </c>
      <c r="O18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35</v>
      </c>
      <c r="P18" s="46">
        <f>SUM(racers8[[#This Row],[Tour de Sask Omnium (B)]]+racers8[[#This Row],[RMCC - Omnium (A)]]+racers8[[#This Row],[Tour de Bowness - Omnium (A)]])</f>
        <v>0</v>
      </c>
      <c r="Q18" s="47"/>
      <c r="R18" s="48"/>
      <c r="S18" s="49"/>
      <c r="T18" s="110"/>
      <c r="U18" s="49"/>
      <c r="V18" s="48">
        <v>20</v>
      </c>
      <c r="W18" s="50"/>
      <c r="X18" s="49"/>
      <c r="Y18" s="49"/>
      <c r="Z18" s="47"/>
      <c r="AA18" s="110"/>
      <c r="AB18" s="47"/>
      <c r="AC18" s="49"/>
      <c r="AD18" s="49">
        <v>15</v>
      </c>
      <c r="AE18" s="49"/>
      <c r="AF18" s="49"/>
      <c r="AG18" s="48"/>
      <c r="AH18" s="111"/>
      <c r="AI18" s="48"/>
      <c r="AJ18" s="49"/>
      <c r="AK18" s="48"/>
      <c r="AL18" s="47"/>
      <c r="AM18" s="47"/>
      <c r="AN18" s="48"/>
      <c r="AO18" s="49"/>
      <c r="AP18" s="49"/>
      <c r="AQ18" s="49"/>
      <c r="AR18" s="110"/>
      <c r="AS18" s="36"/>
    </row>
    <row r="19" spans="1:45" ht="15.75" thickBot="1" x14ac:dyDescent="0.3">
      <c r="A19" s="108"/>
      <c r="B19" s="47" t="s">
        <v>683</v>
      </c>
      <c r="C19" s="47" t="s">
        <v>684</v>
      </c>
      <c r="D19" s="109" t="s">
        <v>42</v>
      </c>
      <c r="E19" s="39">
        <f>SUM(N19,O19,P19)</f>
        <v>35</v>
      </c>
      <c r="F19" s="41">
        <f>SUM(G19,H19,I19,J19,L19,N19)</f>
        <v>17</v>
      </c>
      <c r="G19" s="41">
        <f>+IF(SUM(K19,M19,O19)&gt;20,20,SUM(K19,M19,O19))</f>
        <v>0</v>
      </c>
      <c r="H19" s="44"/>
      <c r="I19" s="44"/>
      <c r="J19" s="160"/>
      <c r="K19" s="129"/>
      <c r="L19" s="44"/>
      <c r="M19" s="44"/>
      <c r="N19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17</v>
      </c>
      <c r="O19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19" s="46">
        <f>SUM(racers8[[#This Row],[Tour de Sask Omnium (B)]]+racers8[[#This Row],[RMCC - Omnium (A)]]+racers8[[#This Row],[Tour de Bowness - Omnium (A)]])</f>
        <v>18</v>
      </c>
      <c r="Q19" s="47"/>
      <c r="R19" s="48"/>
      <c r="S19" s="49"/>
      <c r="T19" s="110"/>
      <c r="U19" s="49"/>
      <c r="V19" s="48"/>
      <c r="W19" s="50"/>
      <c r="X19" s="49"/>
      <c r="Y19" s="49"/>
      <c r="Z19" s="47">
        <v>2</v>
      </c>
      <c r="AA19" s="110">
        <v>25</v>
      </c>
      <c r="AB19" s="47"/>
      <c r="AC19" s="49">
        <v>8</v>
      </c>
      <c r="AD19" s="49"/>
      <c r="AE19" s="49"/>
      <c r="AF19" s="49"/>
      <c r="AG19" s="48"/>
      <c r="AH19" s="111"/>
      <c r="AI19" s="48"/>
      <c r="AJ19" s="49"/>
      <c r="AK19" s="48"/>
      <c r="AL19" s="47">
        <v>15</v>
      </c>
      <c r="AM19" s="47"/>
      <c r="AN19" s="48"/>
      <c r="AO19" s="49">
        <v>10</v>
      </c>
      <c r="AP19" s="49"/>
      <c r="AQ19" s="49"/>
      <c r="AR19" s="110"/>
      <c r="AS19" s="36"/>
    </row>
    <row r="20" spans="1:45" ht="15.75" thickBot="1" x14ac:dyDescent="0.3">
      <c r="A20" s="108"/>
      <c r="B20" s="38" t="s">
        <v>297</v>
      </c>
      <c r="C20" s="38" t="s">
        <v>458</v>
      </c>
      <c r="D20" s="112" t="s">
        <v>42</v>
      </c>
      <c r="E20" s="39">
        <f>SUM(N20,O20,P20)</f>
        <v>32</v>
      </c>
      <c r="F20" s="41">
        <f>SUM(G20,H20,I20,J20,L20,N20)</f>
        <v>52</v>
      </c>
      <c r="G20" s="41">
        <f>+IF(SUM(K20,M20,O20)&gt;20,20,SUM(K20,M20,O20))</f>
        <v>20</v>
      </c>
      <c r="H20" s="42"/>
      <c r="I20" s="42"/>
      <c r="J20" s="44">
        <v>0</v>
      </c>
      <c r="K20" s="45">
        <v>20</v>
      </c>
      <c r="L20" s="44"/>
      <c r="M20" s="44"/>
      <c r="N20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32</v>
      </c>
      <c r="O20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20" s="46">
        <f>SUM(racers8[[#This Row],[Tour de Sask Omnium (B)]]+racers8[[#This Row],[RMCC - Omnium (A)]]+racers8[[#This Row],[Tour de Bowness - Omnium (A)]])</f>
        <v>0</v>
      </c>
      <c r="Q20" s="47"/>
      <c r="R20" s="48">
        <v>20</v>
      </c>
      <c r="S20" s="49"/>
      <c r="T20" s="110"/>
      <c r="U20" s="49"/>
      <c r="V20" s="48"/>
      <c r="W20" s="50"/>
      <c r="X20" s="49"/>
      <c r="Y20" s="49"/>
      <c r="Z20" s="47"/>
      <c r="AA20" s="110"/>
      <c r="AB20" s="47"/>
      <c r="AC20" s="49"/>
      <c r="AD20" s="49"/>
      <c r="AE20" s="49"/>
      <c r="AF20" s="49"/>
      <c r="AG20" s="48"/>
      <c r="AH20" s="111"/>
      <c r="AI20" s="48"/>
      <c r="AJ20" s="49"/>
      <c r="AK20" s="48"/>
      <c r="AL20" s="47"/>
      <c r="AM20" s="47"/>
      <c r="AN20" s="48">
        <v>12</v>
      </c>
      <c r="AO20" s="49"/>
      <c r="AP20" s="49"/>
      <c r="AQ20" s="49"/>
      <c r="AR20" s="110"/>
      <c r="AS20" s="36"/>
    </row>
    <row r="21" spans="1:45" ht="15.75" thickBot="1" x14ac:dyDescent="0.3">
      <c r="A21" s="108"/>
      <c r="B21" s="47" t="s">
        <v>324</v>
      </c>
      <c r="C21" s="47" t="s">
        <v>30</v>
      </c>
      <c r="D21" s="109" t="s">
        <v>48</v>
      </c>
      <c r="E21" s="39">
        <f>SUM(N21,O21,P21)</f>
        <v>32</v>
      </c>
      <c r="F21" s="41">
        <f>SUM(G21,H21,I21,J21,L21,N21)</f>
        <v>20</v>
      </c>
      <c r="G21" s="41">
        <f>+IF(SUM(K21,M21,O21)&gt;20,20,SUM(K21,M21,O21))</f>
        <v>0</v>
      </c>
      <c r="H21" s="44"/>
      <c r="I21" s="44"/>
      <c r="J21" s="160"/>
      <c r="K21" s="129"/>
      <c r="L21" s="44"/>
      <c r="M21" s="44"/>
      <c r="N21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20</v>
      </c>
      <c r="O21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21" s="46">
        <f>SUM(racers8[[#This Row],[Tour de Sask Omnium (B)]]+racers8[[#This Row],[RMCC - Omnium (A)]]+racers8[[#This Row],[Tour de Bowness - Omnium (A)]])</f>
        <v>12</v>
      </c>
      <c r="Q21" s="47"/>
      <c r="R21" s="48"/>
      <c r="S21" s="49"/>
      <c r="T21" s="110"/>
      <c r="U21" s="49"/>
      <c r="V21" s="48"/>
      <c r="W21" s="50"/>
      <c r="X21" s="49"/>
      <c r="Y21" s="49"/>
      <c r="Z21" s="47">
        <v>8</v>
      </c>
      <c r="AA21" s="110">
        <v>20</v>
      </c>
      <c r="AB21" s="47"/>
      <c r="AC21" s="49">
        <v>12</v>
      </c>
      <c r="AD21" s="49"/>
      <c r="AE21" s="49">
        <v>12</v>
      </c>
      <c r="AF21" s="49"/>
      <c r="AG21" s="48"/>
      <c r="AH21" s="111"/>
      <c r="AI21" s="48"/>
      <c r="AJ21" s="49"/>
      <c r="AK21" s="48"/>
      <c r="AL21" s="47"/>
      <c r="AM21" s="47"/>
      <c r="AN21" s="48"/>
      <c r="AO21" s="49"/>
      <c r="AP21" s="49"/>
      <c r="AQ21" s="49"/>
      <c r="AR21" s="110"/>
      <c r="AS21" s="36"/>
    </row>
    <row r="22" spans="1:45" ht="15.75" thickBot="1" x14ac:dyDescent="0.3">
      <c r="A22" s="108"/>
      <c r="B22" s="38" t="s">
        <v>515</v>
      </c>
      <c r="C22" s="38" t="s">
        <v>507</v>
      </c>
      <c r="D22" s="112" t="s">
        <v>52</v>
      </c>
      <c r="E22" s="39">
        <f>SUM(N22,O22,P22)</f>
        <v>30</v>
      </c>
      <c r="F22" s="162">
        <f>SUM(G22,H22,I22,J22,L22,N22)</f>
        <v>70</v>
      </c>
      <c r="G22" s="41">
        <f>+IF(SUM(K22,M22,O22)&gt;20,20,SUM(K22,M22,O22))</f>
        <v>20</v>
      </c>
      <c r="H22" s="42"/>
      <c r="I22" s="42"/>
      <c r="J22" s="44">
        <v>20</v>
      </c>
      <c r="K22" s="45">
        <v>20</v>
      </c>
      <c r="L22" s="44"/>
      <c r="M22" s="44"/>
      <c r="N22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30</v>
      </c>
      <c r="O22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22" s="46">
        <f>SUM(racers8[[#This Row],[Tour de Sask Omnium (B)]]+racers8[[#This Row],[RMCC - Omnium (A)]]+racers8[[#This Row],[Tour de Bowness - Omnium (A)]])</f>
        <v>0</v>
      </c>
      <c r="Q22" s="47"/>
      <c r="R22" s="48"/>
      <c r="S22" s="49">
        <v>15</v>
      </c>
      <c r="T22" s="110">
        <v>15</v>
      </c>
      <c r="U22" s="49"/>
      <c r="V22" s="48"/>
      <c r="W22" s="50"/>
      <c r="X22" s="49"/>
      <c r="Y22" s="49"/>
      <c r="Z22" s="47"/>
      <c r="AA22" s="110"/>
      <c r="AB22" s="47"/>
      <c r="AC22" s="49"/>
      <c r="AD22" s="49"/>
      <c r="AE22" s="49"/>
      <c r="AF22" s="49"/>
      <c r="AG22" s="48"/>
      <c r="AH22" s="111"/>
      <c r="AI22" s="48"/>
      <c r="AJ22" s="49"/>
      <c r="AK22" s="48"/>
      <c r="AL22" s="47"/>
      <c r="AM22" s="47"/>
      <c r="AN22" s="48"/>
      <c r="AO22" s="49"/>
      <c r="AP22" s="49"/>
      <c r="AQ22" s="49"/>
      <c r="AR22" s="110"/>
      <c r="AS22" s="36"/>
    </row>
    <row r="23" spans="1:45" ht="15.75" thickBot="1" x14ac:dyDescent="0.3">
      <c r="A23" s="108"/>
      <c r="B23" s="47" t="s">
        <v>633</v>
      </c>
      <c r="C23" s="47" t="s">
        <v>634</v>
      </c>
      <c r="D23" s="109" t="s">
        <v>42</v>
      </c>
      <c r="E23" s="39">
        <f>SUM(N23,O23,P23)</f>
        <v>29</v>
      </c>
      <c r="F23" s="41">
        <f>SUM(G23,H23,I23,J23,L23,N23)</f>
        <v>17</v>
      </c>
      <c r="G23" s="41">
        <f>+IF(SUM(K23,M23,O23)&gt;20,20,SUM(K23,M23,O23))</f>
        <v>15</v>
      </c>
      <c r="H23" s="44"/>
      <c r="I23" s="44"/>
      <c r="J23" s="160"/>
      <c r="K23" s="129"/>
      <c r="L23" s="44"/>
      <c r="M23" s="44"/>
      <c r="N23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2</v>
      </c>
      <c r="O23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15</v>
      </c>
      <c r="P23" s="46">
        <f>SUM(racers8[[#This Row],[Tour de Sask Omnium (B)]]+racers8[[#This Row],[RMCC - Omnium (A)]]+racers8[[#This Row],[Tour de Bowness - Omnium (A)]])</f>
        <v>12</v>
      </c>
      <c r="Q23" s="47"/>
      <c r="R23" s="48"/>
      <c r="S23" s="49"/>
      <c r="T23" s="110"/>
      <c r="U23" s="49"/>
      <c r="V23" s="48"/>
      <c r="W23" s="50"/>
      <c r="X23" s="49"/>
      <c r="Y23" s="49"/>
      <c r="Z23" s="47"/>
      <c r="AA23" s="110"/>
      <c r="AB23" s="47"/>
      <c r="AC23" s="49"/>
      <c r="AD23" s="49"/>
      <c r="AE23" s="49"/>
      <c r="AF23" s="49"/>
      <c r="AG23" s="48"/>
      <c r="AH23" s="111"/>
      <c r="AI23" s="48"/>
      <c r="AJ23" s="49"/>
      <c r="AK23" s="48"/>
      <c r="AL23" s="47"/>
      <c r="AM23" s="47">
        <v>15</v>
      </c>
      <c r="AN23" s="48">
        <v>2</v>
      </c>
      <c r="AO23" s="49">
        <v>12</v>
      </c>
      <c r="AP23" s="49"/>
      <c r="AQ23" s="49"/>
      <c r="AR23" s="110"/>
      <c r="AS23" s="36"/>
    </row>
    <row r="24" spans="1:45" ht="15.75" thickBot="1" x14ac:dyDescent="0.3">
      <c r="A24" s="108"/>
      <c r="B24" s="38" t="s">
        <v>336</v>
      </c>
      <c r="C24" s="38" t="s">
        <v>117</v>
      </c>
      <c r="D24" s="112" t="s">
        <v>69</v>
      </c>
      <c r="E24" s="39">
        <f>SUM(N24,O24,P24)</f>
        <v>25</v>
      </c>
      <c r="F24" s="165">
        <f>SUM(G24,H24,I24,J24,L24,N24)</f>
        <v>71</v>
      </c>
      <c r="G24" s="41">
        <f>+IF(SUM(K24,M24,O24)&gt;20,20,SUM(K24,M24,O24))</f>
        <v>0</v>
      </c>
      <c r="H24" s="42"/>
      <c r="I24" s="42"/>
      <c r="J24" s="44">
        <v>46</v>
      </c>
      <c r="K24" s="45">
        <v>0</v>
      </c>
      <c r="L24" s="44"/>
      <c r="M24" s="44"/>
      <c r="N24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25</v>
      </c>
      <c r="O24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24" s="46">
        <f>SUM(racers8[[#This Row],[Tour de Sask Omnium (B)]]+racers8[[#This Row],[RMCC - Omnium (A)]]+racers8[[#This Row],[Tour de Bowness - Omnium (A)]])</f>
        <v>0</v>
      </c>
      <c r="Q24" s="47"/>
      <c r="R24" s="48">
        <v>10</v>
      </c>
      <c r="S24" s="49"/>
      <c r="T24" s="110"/>
      <c r="U24" s="49"/>
      <c r="V24" s="48"/>
      <c r="W24" s="50"/>
      <c r="X24" s="49"/>
      <c r="Y24" s="49"/>
      <c r="Z24" s="47"/>
      <c r="AA24" s="110"/>
      <c r="AB24" s="47">
        <v>15</v>
      </c>
      <c r="AC24" s="49"/>
      <c r="AD24" s="49"/>
      <c r="AE24" s="49"/>
      <c r="AF24" s="49"/>
      <c r="AG24" s="48"/>
      <c r="AH24" s="111"/>
      <c r="AI24" s="48"/>
      <c r="AJ24" s="49"/>
      <c r="AK24" s="48"/>
      <c r="AL24" s="47"/>
      <c r="AM24" s="47"/>
      <c r="AN24" s="48"/>
      <c r="AO24" s="49"/>
      <c r="AP24" s="49"/>
      <c r="AQ24" s="49"/>
      <c r="AR24" s="110"/>
      <c r="AS24" s="36"/>
    </row>
    <row r="25" spans="1:45" ht="15.75" thickBot="1" x14ac:dyDescent="0.3">
      <c r="A25" s="108"/>
      <c r="B25" s="47" t="s">
        <v>380</v>
      </c>
      <c r="C25" s="47" t="s">
        <v>649</v>
      </c>
      <c r="D25" s="109" t="s">
        <v>48</v>
      </c>
      <c r="E25" s="39">
        <f>SUM(N25,O25,P25)</f>
        <v>24</v>
      </c>
      <c r="F25" s="41">
        <f>SUM(G25,H25,I25,J25,L25,N25)</f>
        <v>24</v>
      </c>
      <c r="G25" s="41">
        <f>+IF(SUM(K25,M25,O25)&gt;20,20,SUM(K25,M25,O25))</f>
        <v>0</v>
      </c>
      <c r="H25" s="44"/>
      <c r="I25" s="44"/>
      <c r="J25" s="160"/>
      <c r="K25" s="129"/>
      <c r="L25" s="44"/>
      <c r="M25" s="44"/>
      <c r="N25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24</v>
      </c>
      <c r="O25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25" s="46">
        <f>SUM(racers8[[#This Row],[Tour de Sask Omnium (B)]]+racers8[[#This Row],[RMCC - Omnium (A)]]+racers8[[#This Row],[Tour de Bowness - Omnium (A)]])</f>
        <v>0</v>
      </c>
      <c r="Q25" s="47"/>
      <c r="R25" s="48"/>
      <c r="S25" s="49"/>
      <c r="T25" s="110">
        <v>8</v>
      </c>
      <c r="U25" s="49"/>
      <c r="V25" s="48"/>
      <c r="W25" s="50"/>
      <c r="X25" s="49"/>
      <c r="Y25" s="49"/>
      <c r="Z25" s="47"/>
      <c r="AA25" s="110"/>
      <c r="AB25" s="47"/>
      <c r="AC25" s="49"/>
      <c r="AD25" s="49"/>
      <c r="AE25" s="49"/>
      <c r="AF25" s="49"/>
      <c r="AG25" s="48"/>
      <c r="AH25" s="111"/>
      <c r="AI25" s="48"/>
      <c r="AJ25" s="49">
        <v>8</v>
      </c>
      <c r="AK25" s="48">
        <v>8</v>
      </c>
      <c r="AL25" s="47"/>
      <c r="AM25" s="47"/>
      <c r="AN25" s="48"/>
      <c r="AO25" s="49"/>
      <c r="AP25" s="49"/>
      <c r="AQ25" s="49"/>
      <c r="AR25" s="110"/>
      <c r="AS25" s="36"/>
    </row>
    <row r="26" spans="1:45" ht="15.75" thickBot="1" x14ac:dyDescent="0.3">
      <c r="A26" s="108"/>
      <c r="B26" s="38" t="s">
        <v>424</v>
      </c>
      <c r="C26" s="38" t="s">
        <v>690</v>
      </c>
      <c r="D26" s="112" t="s">
        <v>52</v>
      </c>
      <c r="E26" s="39">
        <f>SUM(N26,O26,P26)</f>
        <v>23</v>
      </c>
      <c r="F26" s="41">
        <f>SUM(G26,H26,I26,J26,L26,N26)</f>
        <v>24</v>
      </c>
      <c r="G26" s="41">
        <f>+IF(SUM(K26,M26,O26)&gt;20,20,SUM(K26,M26,O26))</f>
        <v>20</v>
      </c>
      <c r="H26" s="42"/>
      <c r="I26" s="42"/>
      <c r="J26" s="44">
        <v>4</v>
      </c>
      <c r="K26" s="45">
        <v>0</v>
      </c>
      <c r="L26" s="44"/>
      <c r="M26" s="44"/>
      <c r="N26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0</v>
      </c>
      <c r="O26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23</v>
      </c>
      <c r="P26" s="46">
        <f>SUM(racers8[[#This Row],[Tour de Sask Omnium (B)]]+racers8[[#This Row],[RMCC - Omnium (A)]]+racers8[[#This Row],[Tour de Bowness - Omnium (A)]])</f>
        <v>0</v>
      </c>
      <c r="Q26" s="47"/>
      <c r="R26" s="48"/>
      <c r="S26" s="49"/>
      <c r="T26" s="110"/>
      <c r="U26" s="49"/>
      <c r="V26" s="48"/>
      <c r="W26" s="50"/>
      <c r="X26" s="49"/>
      <c r="Y26" s="49"/>
      <c r="Z26" s="47"/>
      <c r="AA26" s="110"/>
      <c r="AB26" s="47"/>
      <c r="AC26" s="49"/>
      <c r="AD26" s="49"/>
      <c r="AE26" s="49"/>
      <c r="AF26" s="49"/>
      <c r="AG26" s="48"/>
      <c r="AH26" s="111">
        <v>15</v>
      </c>
      <c r="AI26" s="48"/>
      <c r="AJ26" s="49"/>
      <c r="AK26" s="48"/>
      <c r="AL26" s="47"/>
      <c r="AM26" s="47"/>
      <c r="AN26" s="48"/>
      <c r="AO26" s="49"/>
      <c r="AP26" s="49"/>
      <c r="AQ26" s="49">
        <v>8</v>
      </c>
      <c r="AR26" s="110"/>
      <c r="AS26" s="36"/>
    </row>
    <row r="27" spans="1:45" ht="15.75" thickBot="1" x14ac:dyDescent="0.3">
      <c r="A27" s="108"/>
      <c r="B27" s="38" t="s">
        <v>462</v>
      </c>
      <c r="C27" s="38" t="s">
        <v>463</v>
      </c>
      <c r="D27" s="112" t="s">
        <v>294</v>
      </c>
      <c r="E27" s="39">
        <f>SUM(N27,O27,P27)</f>
        <v>22</v>
      </c>
      <c r="F27" s="52">
        <f>SUM(G27,H27,I27,J27,L27,N27)</f>
        <v>42</v>
      </c>
      <c r="G27" s="41">
        <f>+IF(SUM(K27,M27,O27)&gt;20,20,SUM(K27,M27,O27))</f>
        <v>4</v>
      </c>
      <c r="H27" s="42">
        <v>0</v>
      </c>
      <c r="I27" s="42">
        <v>0</v>
      </c>
      <c r="J27" s="44">
        <v>20</v>
      </c>
      <c r="K27" s="45">
        <v>0</v>
      </c>
      <c r="L27" s="44"/>
      <c r="M27" s="44"/>
      <c r="N27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18</v>
      </c>
      <c r="O27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4</v>
      </c>
      <c r="P27" s="46">
        <f>SUM(racers8[[#This Row],[Tour de Sask Omnium (B)]]+racers8[[#This Row],[RMCC - Omnium (A)]]+racers8[[#This Row],[Tour de Bowness - Omnium (A)]])</f>
        <v>0</v>
      </c>
      <c r="Q27" s="47"/>
      <c r="R27" s="48">
        <v>2</v>
      </c>
      <c r="S27" s="49"/>
      <c r="T27" s="110">
        <v>4</v>
      </c>
      <c r="U27" s="49"/>
      <c r="V27" s="48"/>
      <c r="W27" s="50"/>
      <c r="X27" s="49"/>
      <c r="Y27" s="49"/>
      <c r="Z27" s="47"/>
      <c r="AA27" s="110"/>
      <c r="AB27" s="47"/>
      <c r="AC27" s="49"/>
      <c r="AD27" s="49"/>
      <c r="AE27" s="49"/>
      <c r="AF27" s="110"/>
      <c r="AG27" s="48"/>
      <c r="AH27" s="111">
        <v>4</v>
      </c>
      <c r="AI27" s="48"/>
      <c r="AJ27" s="49"/>
      <c r="AK27" s="48">
        <v>12</v>
      </c>
      <c r="AL27" s="47"/>
      <c r="AM27" s="47"/>
      <c r="AN27" s="48"/>
      <c r="AO27" s="49"/>
      <c r="AP27" s="49"/>
      <c r="AQ27" s="49"/>
      <c r="AR27" s="110"/>
      <c r="AS27" s="36"/>
    </row>
    <row r="28" spans="1:45" ht="15.75" thickBot="1" x14ac:dyDescent="0.3">
      <c r="A28" s="108"/>
      <c r="B28" s="47" t="s">
        <v>447</v>
      </c>
      <c r="C28" s="47" t="s">
        <v>152</v>
      </c>
      <c r="D28" s="109" t="s">
        <v>17</v>
      </c>
      <c r="E28" s="39">
        <f>SUM(N28,O28,P28)</f>
        <v>20</v>
      </c>
      <c r="F28" s="41">
        <f>SUM(G28,H28,I28,J28,L28,N28)</f>
        <v>20</v>
      </c>
      <c r="G28" s="41">
        <f>+IF(SUM(K28,M28,O28)&gt;20,20,SUM(K28,M28,O28))</f>
        <v>12</v>
      </c>
      <c r="H28" s="44"/>
      <c r="I28" s="44"/>
      <c r="J28" s="160"/>
      <c r="K28" s="129"/>
      <c r="L28" s="44"/>
      <c r="M28" s="44"/>
      <c r="N28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8</v>
      </c>
      <c r="O28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12</v>
      </c>
      <c r="P28" s="46">
        <f>SUM(racers8[[#This Row],[Tour de Sask Omnium (B)]]+racers8[[#This Row],[RMCC - Omnium (A)]]+racers8[[#This Row],[Tour de Bowness - Omnium (A)]])</f>
        <v>0</v>
      </c>
      <c r="Q28" s="47"/>
      <c r="R28" s="48"/>
      <c r="S28" s="49"/>
      <c r="T28" s="110"/>
      <c r="U28" s="49"/>
      <c r="V28" s="48"/>
      <c r="W28" s="50"/>
      <c r="X28" s="49"/>
      <c r="Y28" s="49"/>
      <c r="Z28" s="47"/>
      <c r="AA28" s="110"/>
      <c r="AB28" s="47"/>
      <c r="AC28" s="49"/>
      <c r="AD28" s="49"/>
      <c r="AE28" s="49"/>
      <c r="AF28" s="49"/>
      <c r="AG28" s="48"/>
      <c r="AH28" s="111"/>
      <c r="AI28" s="48"/>
      <c r="AJ28" s="49"/>
      <c r="AK28" s="48"/>
      <c r="AL28" s="47">
        <v>8</v>
      </c>
      <c r="AM28" s="47"/>
      <c r="AN28" s="48"/>
      <c r="AO28" s="49"/>
      <c r="AP28" s="49">
        <v>12</v>
      </c>
      <c r="AQ28" s="49"/>
      <c r="AR28" s="110"/>
      <c r="AS28" s="36"/>
    </row>
    <row r="29" spans="1:45" ht="15.75" thickBot="1" x14ac:dyDescent="0.3">
      <c r="A29" s="108"/>
      <c r="B29" s="47" t="s">
        <v>662</v>
      </c>
      <c r="C29" s="47" t="s">
        <v>663</v>
      </c>
      <c r="D29" s="109" t="s">
        <v>34</v>
      </c>
      <c r="E29" s="39">
        <f>SUM(N29,O29,P29)</f>
        <v>20</v>
      </c>
      <c r="F29" s="41">
        <f>SUM(G29,H29,I29,J29,L29,N29)</f>
        <v>20</v>
      </c>
      <c r="G29" s="41">
        <f>+IF(SUM(K29,M29,O29)&gt;20,20,SUM(K29,M29,O29))</f>
        <v>20</v>
      </c>
      <c r="H29" s="44"/>
      <c r="I29" s="44"/>
      <c r="J29" s="160"/>
      <c r="K29" s="129"/>
      <c r="L29" s="44"/>
      <c r="M29" s="44"/>
      <c r="N29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0</v>
      </c>
      <c r="O29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20</v>
      </c>
      <c r="P29" s="46">
        <f>SUM(racers8[[#This Row],[Tour de Sask Omnium (B)]]+racers8[[#This Row],[RMCC - Omnium (A)]]+racers8[[#This Row],[Tour de Bowness - Omnium (A)]])</f>
        <v>0</v>
      </c>
      <c r="Q29" s="47"/>
      <c r="R29" s="48"/>
      <c r="S29" s="49"/>
      <c r="T29" s="110"/>
      <c r="U29" s="49"/>
      <c r="V29" s="48"/>
      <c r="W29" s="50"/>
      <c r="X29" s="49"/>
      <c r="Y29" s="49"/>
      <c r="Z29" s="47"/>
      <c r="AA29" s="110"/>
      <c r="AB29" s="47"/>
      <c r="AC29" s="49"/>
      <c r="AD29" s="49"/>
      <c r="AE29" s="49"/>
      <c r="AF29" s="49"/>
      <c r="AG29" s="48"/>
      <c r="AH29" s="111"/>
      <c r="AI29" s="48"/>
      <c r="AJ29" s="49"/>
      <c r="AK29" s="48"/>
      <c r="AL29" s="47"/>
      <c r="AM29" s="47"/>
      <c r="AN29" s="48"/>
      <c r="AO29" s="49"/>
      <c r="AP29" s="49">
        <v>20</v>
      </c>
      <c r="AQ29" s="49"/>
      <c r="AR29" s="110"/>
      <c r="AS29" s="36"/>
    </row>
    <row r="30" spans="1:45" ht="15.75" thickBot="1" x14ac:dyDescent="0.3">
      <c r="A30" s="108"/>
      <c r="B30" s="47" t="s">
        <v>765</v>
      </c>
      <c r="C30" s="47" t="s">
        <v>718</v>
      </c>
      <c r="D30" s="109" t="s">
        <v>259</v>
      </c>
      <c r="E30" s="39">
        <f>SUM(N30,O30,P30)</f>
        <v>19</v>
      </c>
      <c r="F30" s="41">
        <f>SUM(G30,H30,I30,J30,L30,N30)</f>
        <v>19</v>
      </c>
      <c r="G30" s="41">
        <f>+IF(SUM(K30,M30,O30)&gt;20,20,SUM(K30,M30,O30))</f>
        <v>0</v>
      </c>
      <c r="H30" s="44"/>
      <c r="I30" s="44"/>
      <c r="J30" s="160"/>
      <c r="K30" s="129"/>
      <c r="L30" s="44"/>
      <c r="M30" s="44"/>
      <c r="N30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19</v>
      </c>
      <c r="O30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30" s="46">
        <f>SUM(racers8[[#This Row],[Tour de Sask Omnium (B)]]+racers8[[#This Row],[RMCC - Omnium (A)]]+racers8[[#This Row],[Tour de Bowness - Omnium (A)]])</f>
        <v>0</v>
      </c>
      <c r="Q30" s="47"/>
      <c r="R30" s="48"/>
      <c r="S30" s="49"/>
      <c r="T30" s="110"/>
      <c r="U30" s="49"/>
      <c r="V30" s="48"/>
      <c r="W30" s="50"/>
      <c r="X30" s="49"/>
      <c r="Y30" s="49"/>
      <c r="Z30" s="47"/>
      <c r="AA30" s="110"/>
      <c r="AB30" s="47"/>
      <c r="AC30" s="49"/>
      <c r="AD30" s="49"/>
      <c r="AE30" s="49"/>
      <c r="AF30" s="49"/>
      <c r="AG30" s="48"/>
      <c r="AH30" s="111"/>
      <c r="AI30" s="48"/>
      <c r="AJ30" s="49">
        <v>15</v>
      </c>
      <c r="AK30" s="48">
        <v>4</v>
      </c>
      <c r="AL30" s="47"/>
      <c r="AM30" s="47"/>
      <c r="AN30" s="48"/>
      <c r="AO30" s="49"/>
      <c r="AP30" s="49"/>
      <c r="AQ30" s="49"/>
      <c r="AR30" s="110"/>
      <c r="AS30" s="36"/>
    </row>
    <row r="31" spans="1:45" ht="15.75" thickBot="1" x14ac:dyDescent="0.3">
      <c r="A31" s="108"/>
      <c r="B31" s="38" t="s">
        <v>591</v>
      </c>
      <c r="C31" s="38" t="s">
        <v>532</v>
      </c>
      <c r="D31" s="112" t="s">
        <v>259</v>
      </c>
      <c r="E31" s="39">
        <f>SUM(N31,O31,P31)</f>
        <v>18</v>
      </c>
      <c r="F31" s="41">
        <f>SUM(G31,H31,I31,J31,L31,N31)</f>
        <v>18</v>
      </c>
      <c r="G31" s="41">
        <f>+IF(SUM(K31,M31,O31)&gt;20,20,SUM(K31,M31,O31))</f>
        <v>0</v>
      </c>
      <c r="H31" s="42"/>
      <c r="I31" s="42"/>
      <c r="J31" s="44">
        <v>0</v>
      </c>
      <c r="K31" s="45">
        <v>0</v>
      </c>
      <c r="L31" s="44"/>
      <c r="M31" s="44"/>
      <c r="N31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18</v>
      </c>
      <c r="O31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31" s="46">
        <f>SUM(racers8[[#This Row],[Tour de Sask Omnium (B)]]+racers8[[#This Row],[RMCC - Omnium (A)]]+racers8[[#This Row],[Tour de Bowness - Omnium (A)]])</f>
        <v>0</v>
      </c>
      <c r="Q31" s="47"/>
      <c r="R31" s="48">
        <v>8</v>
      </c>
      <c r="S31" s="49">
        <v>10</v>
      </c>
      <c r="T31" s="110"/>
      <c r="U31" s="49"/>
      <c r="V31" s="48"/>
      <c r="W31" s="50"/>
      <c r="X31" s="49"/>
      <c r="Y31" s="49"/>
      <c r="Z31" s="47"/>
      <c r="AA31" s="110">
        <v>8</v>
      </c>
      <c r="AB31" s="47"/>
      <c r="AC31" s="49"/>
      <c r="AD31" s="49"/>
      <c r="AE31" s="49"/>
      <c r="AF31" s="49"/>
      <c r="AG31" s="48"/>
      <c r="AH31" s="111"/>
      <c r="AI31" s="48"/>
      <c r="AJ31" s="49"/>
      <c r="AK31" s="48"/>
      <c r="AL31" s="47"/>
      <c r="AM31" s="47"/>
      <c r="AN31" s="48"/>
      <c r="AO31" s="49"/>
      <c r="AP31" s="49"/>
      <c r="AQ31" s="49"/>
      <c r="AR31" s="110"/>
      <c r="AS31" s="36"/>
    </row>
    <row r="32" spans="1:45" ht="15.75" thickBot="1" x14ac:dyDescent="0.3">
      <c r="A32" s="114"/>
      <c r="B32" s="38" t="s">
        <v>141</v>
      </c>
      <c r="C32" s="38" t="s">
        <v>142</v>
      </c>
      <c r="D32" s="112" t="s">
        <v>13</v>
      </c>
      <c r="E32" s="39">
        <f>SUM(N32,O32,P32)</f>
        <v>17</v>
      </c>
      <c r="F32" s="40">
        <f>SUM(G32,H32,I32,J32,L32,N32)</f>
        <v>49</v>
      </c>
      <c r="G32" s="41">
        <f>+IF(SUM(K32,M32,O32)&gt;20,20,SUM(K32,M32,O32))</f>
        <v>19</v>
      </c>
      <c r="H32" s="42">
        <v>0</v>
      </c>
      <c r="I32" s="42">
        <v>0</v>
      </c>
      <c r="J32" s="44">
        <v>28</v>
      </c>
      <c r="K32" s="45">
        <v>4</v>
      </c>
      <c r="L32" s="44"/>
      <c r="M32" s="44"/>
      <c r="N32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2</v>
      </c>
      <c r="O32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15</v>
      </c>
      <c r="P32" s="46">
        <f>SUM(racers8[[#This Row],[Tour de Sask Omnium (B)]]+racers8[[#This Row],[RMCC - Omnium (A)]]+racers8[[#This Row],[Tour de Bowness - Omnium (A)]])</f>
        <v>0</v>
      </c>
      <c r="Q32" s="47"/>
      <c r="R32" s="48"/>
      <c r="S32" s="49"/>
      <c r="T32" s="110">
        <v>2</v>
      </c>
      <c r="U32" s="49"/>
      <c r="V32" s="48"/>
      <c r="W32" s="50"/>
      <c r="X32" s="49"/>
      <c r="Y32" s="49"/>
      <c r="Z32" s="47"/>
      <c r="AA32" s="110"/>
      <c r="AB32" s="47"/>
      <c r="AC32" s="49"/>
      <c r="AD32" s="49"/>
      <c r="AE32" s="49"/>
      <c r="AF32" s="49"/>
      <c r="AG32" s="48"/>
      <c r="AH32" s="111"/>
      <c r="AI32" s="48"/>
      <c r="AJ32" s="49"/>
      <c r="AK32" s="48"/>
      <c r="AL32" s="47"/>
      <c r="AM32" s="47"/>
      <c r="AN32" s="48"/>
      <c r="AO32" s="49"/>
      <c r="AP32" s="49"/>
      <c r="AQ32" s="49">
        <v>15</v>
      </c>
      <c r="AR32" s="110"/>
      <c r="AS32" s="36"/>
    </row>
    <row r="33" spans="1:45" ht="15.75" thickBot="1" x14ac:dyDescent="0.3">
      <c r="A33" s="108"/>
      <c r="B33" s="47" t="s">
        <v>224</v>
      </c>
      <c r="C33" s="47" t="s">
        <v>126</v>
      </c>
      <c r="D33" s="109" t="s">
        <v>17</v>
      </c>
      <c r="E33" s="39">
        <f>SUM(N33,O33,P33)</f>
        <v>17</v>
      </c>
      <c r="F33" s="41">
        <f>SUM(G33,H33,I33,J33,L33,N33)</f>
        <v>17</v>
      </c>
      <c r="G33" s="41">
        <f>+IF(SUM(K33,M33,O33)&gt;20,20,SUM(K33,M33,O33))</f>
        <v>1</v>
      </c>
      <c r="H33" s="44"/>
      <c r="I33" s="44"/>
      <c r="J33" s="160"/>
      <c r="K33" s="129"/>
      <c r="L33" s="44"/>
      <c r="M33" s="44"/>
      <c r="N33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16</v>
      </c>
      <c r="O33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1</v>
      </c>
      <c r="P33" s="46">
        <f>SUM(racers8[[#This Row],[Tour de Sask Omnium (B)]]+racers8[[#This Row],[RMCC - Omnium (A)]]+racers8[[#This Row],[Tour de Bowness - Omnium (A)]])</f>
        <v>0</v>
      </c>
      <c r="Q33" s="47"/>
      <c r="R33" s="48"/>
      <c r="S33" s="49"/>
      <c r="T33" s="110"/>
      <c r="U33" s="49"/>
      <c r="V33" s="48"/>
      <c r="W33" s="50"/>
      <c r="X33" s="49"/>
      <c r="Y33" s="49"/>
      <c r="Z33" s="47"/>
      <c r="AA33" s="110"/>
      <c r="AB33" s="47"/>
      <c r="AC33" s="49"/>
      <c r="AD33" s="49"/>
      <c r="AE33" s="49"/>
      <c r="AF33" s="49"/>
      <c r="AG33" s="48"/>
      <c r="AH33" s="111"/>
      <c r="AI33" s="48"/>
      <c r="AJ33" s="49">
        <v>1</v>
      </c>
      <c r="AK33" s="48">
        <v>15</v>
      </c>
      <c r="AL33" s="47"/>
      <c r="AM33" s="47"/>
      <c r="AN33" s="48"/>
      <c r="AO33" s="49"/>
      <c r="AP33" s="49">
        <v>1</v>
      </c>
      <c r="AQ33" s="49"/>
      <c r="AR33" s="110"/>
      <c r="AS33" s="36"/>
    </row>
    <row r="34" spans="1:45" ht="15.75" thickBot="1" x14ac:dyDescent="0.3">
      <c r="A34" s="108"/>
      <c r="B34" s="38" t="s">
        <v>366</v>
      </c>
      <c r="C34" s="38" t="s">
        <v>589</v>
      </c>
      <c r="D34" s="112" t="s">
        <v>19</v>
      </c>
      <c r="E34" s="39">
        <f>SUM(N34,O34,P34)</f>
        <v>16</v>
      </c>
      <c r="F34" s="40">
        <f>SUM(G34,H34,I34,J34,L34,N34)</f>
        <v>20</v>
      </c>
      <c r="G34" s="41">
        <f>+IF(SUM(K34,M34,O34)&gt;20,20,SUM(K34,M34,O34))</f>
        <v>20</v>
      </c>
      <c r="H34" s="42">
        <v>0</v>
      </c>
      <c r="I34" s="42">
        <v>0</v>
      </c>
      <c r="J34" s="44">
        <v>0</v>
      </c>
      <c r="K34" s="45">
        <v>32</v>
      </c>
      <c r="L34" s="44"/>
      <c r="M34" s="44"/>
      <c r="N34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0</v>
      </c>
      <c r="O34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16</v>
      </c>
      <c r="P34" s="46">
        <f>SUM(racers8[[#This Row],[Tour de Sask Omnium (B)]]+racers8[[#This Row],[RMCC - Omnium (A)]]+racers8[[#This Row],[Tour de Bowness - Omnium (A)]])</f>
        <v>0</v>
      </c>
      <c r="Q34" s="47"/>
      <c r="R34" s="48"/>
      <c r="S34" s="49"/>
      <c r="T34" s="110"/>
      <c r="U34" s="49"/>
      <c r="V34" s="48"/>
      <c r="W34" s="50"/>
      <c r="X34" s="49"/>
      <c r="Y34" s="49"/>
      <c r="Z34" s="47"/>
      <c r="AA34" s="110"/>
      <c r="AB34" s="47"/>
      <c r="AC34" s="49"/>
      <c r="AD34" s="49">
        <v>10</v>
      </c>
      <c r="AE34" s="49"/>
      <c r="AF34" s="49"/>
      <c r="AG34" s="48"/>
      <c r="AH34" s="111">
        <v>6</v>
      </c>
      <c r="AI34" s="48"/>
      <c r="AJ34" s="49"/>
      <c r="AK34" s="48"/>
      <c r="AL34" s="47"/>
      <c r="AM34" s="47"/>
      <c r="AN34" s="48"/>
      <c r="AO34" s="49"/>
      <c r="AP34" s="49"/>
      <c r="AQ34" s="49"/>
      <c r="AR34" s="110"/>
      <c r="AS34" s="36"/>
    </row>
    <row r="35" spans="1:45" ht="15.75" thickBot="1" x14ac:dyDescent="0.3">
      <c r="A35" s="108"/>
      <c r="B35" s="47" t="s">
        <v>792</v>
      </c>
      <c r="C35" s="47" t="s">
        <v>27</v>
      </c>
      <c r="D35" s="109" t="s">
        <v>34</v>
      </c>
      <c r="E35" s="39">
        <f>SUM(N35,O35,P35)</f>
        <v>16</v>
      </c>
      <c r="F35" s="41">
        <f>SUM(G35,H35,I35,J35,L35,N35)</f>
        <v>16</v>
      </c>
      <c r="G35" s="41">
        <f>+IF(SUM(K35,M35,O35)&gt;20,20,SUM(K35,M35,O35))</f>
        <v>12</v>
      </c>
      <c r="H35" s="44"/>
      <c r="I35" s="44"/>
      <c r="J35" s="160"/>
      <c r="K35" s="129"/>
      <c r="L35" s="44"/>
      <c r="M35" s="44"/>
      <c r="N35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4</v>
      </c>
      <c r="O35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12</v>
      </c>
      <c r="P35" s="46">
        <f>SUM(racers8[[#This Row],[Tour de Sask Omnium (B)]]+racers8[[#This Row],[RMCC - Omnium (A)]]+racers8[[#This Row],[Tour de Bowness - Omnium (A)]])</f>
        <v>0</v>
      </c>
      <c r="Q35" s="47"/>
      <c r="R35" s="48"/>
      <c r="S35" s="49"/>
      <c r="T35" s="110"/>
      <c r="U35" s="49"/>
      <c r="V35" s="48"/>
      <c r="W35" s="50"/>
      <c r="X35" s="49"/>
      <c r="Y35" s="49"/>
      <c r="Z35" s="47"/>
      <c r="AA35" s="110"/>
      <c r="AB35" s="47"/>
      <c r="AC35" s="49"/>
      <c r="AD35" s="49"/>
      <c r="AE35" s="49"/>
      <c r="AF35" s="49"/>
      <c r="AG35" s="48"/>
      <c r="AH35" s="111"/>
      <c r="AI35" s="48"/>
      <c r="AJ35" s="49"/>
      <c r="AK35" s="48"/>
      <c r="AL35" s="47"/>
      <c r="AM35" s="47">
        <v>6</v>
      </c>
      <c r="AN35" s="48"/>
      <c r="AO35" s="49"/>
      <c r="AP35" s="49"/>
      <c r="AQ35" s="49">
        <v>6</v>
      </c>
      <c r="AR35" s="110">
        <v>4</v>
      </c>
      <c r="AS35" s="36"/>
    </row>
    <row r="36" spans="1:45" ht="15.75" thickBot="1" x14ac:dyDescent="0.3">
      <c r="A36" s="108"/>
      <c r="B36" s="38" t="s">
        <v>334</v>
      </c>
      <c r="C36" s="38" t="s">
        <v>114</v>
      </c>
      <c r="D36" s="112" t="s">
        <v>16</v>
      </c>
      <c r="E36" s="39">
        <f>SUM(N36,O36,P36)</f>
        <v>15</v>
      </c>
      <c r="F36" s="41">
        <f>SUM(G36,H36,I36,J36,L36,N36)</f>
        <v>28</v>
      </c>
      <c r="G36" s="41">
        <f>+IF(SUM(K36,M36,O36)&gt;20,20,SUM(K36,M36,O36))</f>
        <v>20</v>
      </c>
      <c r="H36" s="42"/>
      <c r="I36" s="42"/>
      <c r="J36" s="44">
        <v>8</v>
      </c>
      <c r="K36" s="45">
        <v>15</v>
      </c>
      <c r="L36" s="44"/>
      <c r="M36" s="44"/>
      <c r="N36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0</v>
      </c>
      <c r="O36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15</v>
      </c>
      <c r="P36" s="46">
        <f>SUM(racers8[[#This Row],[Tour de Sask Omnium (B)]]+racers8[[#This Row],[RMCC - Omnium (A)]]+racers8[[#This Row],[Tour de Bowness - Omnium (A)]])</f>
        <v>0</v>
      </c>
      <c r="Q36" s="47"/>
      <c r="R36" s="48"/>
      <c r="S36" s="49"/>
      <c r="T36" s="110"/>
      <c r="U36" s="49"/>
      <c r="V36" s="48"/>
      <c r="W36" s="50"/>
      <c r="X36" s="49"/>
      <c r="Y36" s="49"/>
      <c r="Z36" s="47"/>
      <c r="AA36" s="110"/>
      <c r="AB36" s="47"/>
      <c r="AC36" s="49"/>
      <c r="AD36" s="49"/>
      <c r="AE36" s="49"/>
      <c r="AF36" s="49"/>
      <c r="AG36" s="48"/>
      <c r="AH36" s="111"/>
      <c r="AI36" s="48"/>
      <c r="AJ36" s="49"/>
      <c r="AK36" s="48"/>
      <c r="AL36" s="47"/>
      <c r="AM36" s="47"/>
      <c r="AN36" s="48"/>
      <c r="AO36" s="49"/>
      <c r="AP36" s="49">
        <v>15</v>
      </c>
      <c r="AQ36" s="49"/>
      <c r="AR36" s="110"/>
      <c r="AS36" s="36"/>
    </row>
    <row r="37" spans="1:45" ht="15.75" thickBot="1" x14ac:dyDescent="0.3">
      <c r="A37" s="108"/>
      <c r="B37" s="38" t="s">
        <v>484</v>
      </c>
      <c r="C37" s="38" t="s">
        <v>485</v>
      </c>
      <c r="D37" s="112" t="s">
        <v>456</v>
      </c>
      <c r="E37" s="39">
        <f>SUM(N37,O37,P37)</f>
        <v>14</v>
      </c>
      <c r="F37" s="113">
        <f>SUM(G37,H37,I37,J37,L37,N37)</f>
        <v>20</v>
      </c>
      <c r="G37" s="41">
        <f>+IF(SUM(K37,M37,O37)&gt;20,20,SUM(K37,M37,O37))</f>
        <v>0</v>
      </c>
      <c r="H37" s="42"/>
      <c r="I37" s="42"/>
      <c r="J37" s="44">
        <v>12</v>
      </c>
      <c r="K37" s="45">
        <v>0</v>
      </c>
      <c r="L37" s="44"/>
      <c r="M37" s="44"/>
      <c r="N37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8</v>
      </c>
      <c r="O37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37" s="46">
        <f>SUM(racers8[[#This Row],[Tour de Sask Omnium (B)]]+racers8[[#This Row],[RMCC - Omnium (A)]]+racers8[[#This Row],[Tour de Bowness - Omnium (A)]])</f>
        <v>6</v>
      </c>
      <c r="Q37" s="47"/>
      <c r="R37" s="48"/>
      <c r="S37" s="49"/>
      <c r="T37" s="110"/>
      <c r="U37" s="49"/>
      <c r="V37" s="48"/>
      <c r="W37" s="50"/>
      <c r="X37" s="49"/>
      <c r="Y37" s="49"/>
      <c r="Z37" s="47">
        <v>4</v>
      </c>
      <c r="AA37" s="110"/>
      <c r="AB37" s="47"/>
      <c r="AC37" s="49">
        <v>6</v>
      </c>
      <c r="AD37" s="49"/>
      <c r="AE37" s="49"/>
      <c r="AF37" s="49"/>
      <c r="AG37" s="48"/>
      <c r="AH37" s="111"/>
      <c r="AI37" s="48"/>
      <c r="AJ37" s="49"/>
      <c r="AK37" s="48"/>
      <c r="AL37" s="47">
        <v>4</v>
      </c>
      <c r="AM37" s="47"/>
      <c r="AN37" s="48"/>
      <c r="AO37" s="49"/>
      <c r="AP37" s="49"/>
      <c r="AQ37" s="49"/>
      <c r="AR37" s="110"/>
      <c r="AS37" s="36"/>
    </row>
    <row r="38" spans="1:45" ht="15.75" thickBot="1" x14ac:dyDescent="0.3">
      <c r="A38" s="108"/>
      <c r="B38" s="47" t="s">
        <v>436</v>
      </c>
      <c r="C38" s="47" t="s">
        <v>506</v>
      </c>
      <c r="D38" s="109" t="s">
        <v>52</v>
      </c>
      <c r="E38" s="39">
        <f>SUM(N38,O38,P38)</f>
        <v>14</v>
      </c>
      <c r="F38" s="41">
        <f>SUM(G38,H38,I38,J38,L38,N38)</f>
        <v>14</v>
      </c>
      <c r="G38" s="41">
        <f>+IF(SUM(K38,M38,O38)&gt;20,20,SUM(K38,M38,O38))</f>
        <v>0</v>
      </c>
      <c r="H38" s="44"/>
      <c r="I38" s="44"/>
      <c r="J38" s="160"/>
      <c r="K38" s="129"/>
      <c r="L38" s="44"/>
      <c r="M38" s="44"/>
      <c r="N38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14</v>
      </c>
      <c r="O38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38" s="46">
        <f>SUM(racers8[[#This Row],[Tour de Sask Omnium (B)]]+racers8[[#This Row],[RMCC - Omnium (A)]]+racers8[[#This Row],[Tour de Bowness - Omnium (A)]])</f>
        <v>0</v>
      </c>
      <c r="Q38" s="47"/>
      <c r="R38" s="48"/>
      <c r="S38" s="49"/>
      <c r="T38" s="110"/>
      <c r="U38" s="49"/>
      <c r="V38" s="48"/>
      <c r="W38" s="50"/>
      <c r="X38" s="49"/>
      <c r="Y38" s="49"/>
      <c r="Z38" s="47"/>
      <c r="AA38" s="110"/>
      <c r="AB38" s="47"/>
      <c r="AC38" s="49"/>
      <c r="AD38" s="49"/>
      <c r="AE38" s="49"/>
      <c r="AF38" s="49"/>
      <c r="AG38" s="48">
        <v>12</v>
      </c>
      <c r="AH38" s="111"/>
      <c r="AI38" s="48"/>
      <c r="AJ38" s="49"/>
      <c r="AK38" s="48"/>
      <c r="AL38" s="47"/>
      <c r="AM38" s="47"/>
      <c r="AN38" s="48"/>
      <c r="AO38" s="49"/>
      <c r="AP38" s="49"/>
      <c r="AQ38" s="49"/>
      <c r="AR38" s="110">
        <v>2</v>
      </c>
      <c r="AS38" s="36"/>
    </row>
    <row r="39" spans="1:45" ht="15.75" thickBot="1" x14ac:dyDescent="0.3">
      <c r="A39" s="108"/>
      <c r="B39" s="47" t="s">
        <v>749</v>
      </c>
      <c r="C39" s="47" t="s">
        <v>148</v>
      </c>
      <c r="D39" s="109" t="s">
        <v>236</v>
      </c>
      <c r="E39" s="39">
        <f>SUM(N39,O39,P39)</f>
        <v>14</v>
      </c>
      <c r="F39" s="41">
        <f>SUM(G39,H39,I39,J39,L39,N39)</f>
        <v>14</v>
      </c>
      <c r="G39" s="41">
        <f>+IF(SUM(K39,M39,O39)&gt;20,20,SUM(K39,M39,O39))</f>
        <v>0</v>
      </c>
      <c r="H39" s="44"/>
      <c r="I39" s="44"/>
      <c r="J39" s="160"/>
      <c r="K39" s="129"/>
      <c r="L39" s="44"/>
      <c r="M39" s="44"/>
      <c r="N39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14</v>
      </c>
      <c r="O39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39" s="46">
        <f>SUM(racers8[[#This Row],[Tour de Sask Omnium (B)]]+racers8[[#This Row],[RMCC - Omnium (A)]]+racers8[[#This Row],[Tour de Bowness - Omnium (A)]])</f>
        <v>0</v>
      </c>
      <c r="Q39" s="47"/>
      <c r="R39" s="48"/>
      <c r="S39" s="49"/>
      <c r="T39" s="110"/>
      <c r="U39" s="49"/>
      <c r="V39" s="48"/>
      <c r="W39" s="50"/>
      <c r="X39" s="49"/>
      <c r="Y39" s="49"/>
      <c r="Z39" s="47"/>
      <c r="AA39" s="110"/>
      <c r="AB39" s="47"/>
      <c r="AC39" s="49"/>
      <c r="AD39" s="49"/>
      <c r="AE39" s="49"/>
      <c r="AF39" s="49"/>
      <c r="AG39" s="48">
        <v>8</v>
      </c>
      <c r="AH39" s="111"/>
      <c r="AI39" s="48"/>
      <c r="AJ39" s="49"/>
      <c r="AK39" s="48"/>
      <c r="AL39" s="47"/>
      <c r="AM39" s="47"/>
      <c r="AN39" s="48"/>
      <c r="AO39" s="49"/>
      <c r="AP39" s="49"/>
      <c r="AQ39" s="49"/>
      <c r="AR39" s="110">
        <v>6</v>
      </c>
      <c r="AS39" s="36"/>
    </row>
    <row r="40" spans="1:45" ht="15.75" thickBot="1" x14ac:dyDescent="0.3">
      <c r="A40" s="108"/>
      <c r="B40" s="47" t="s">
        <v>519</v>
      </c>
      <c r="C40" s="47" t="s">
        <v>520</v>
      </c>
      <c r="D40" s="109" t="s">
        <v>31</v>
      </c>
      <c r="E40" s="39">
        <f>SUM(N40,O40,P40)</f>
        <v>14</v>
      </c>
      <c r="F40" s="41">
        <f>SUM(G40,H40,I40,J40,L40,N40)</f>
        <v>14</v>
      </c>
      <c r="G40" s="41">
        <f>+IF(SUM(K40,M40,O40)&gt;20,20,SUM(K40,M40,O40))</f>
        <v>4</v>
      </c>
      <c r="H40" s="44"/>
      <c r="I40" s="44"/>
      <c r="J40" s="160"/>
      <c r="K40" s="129"/>
      <c r="L40" s="44"/>
      <c r="M40" s="44"/>
      <c r="N40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10</v>
      </c>
      <c r="O40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4</v>
      </c>
      <c r="P40" s="46">
        <f>SUM(racers8[[#This Row],[Tour de Sask Omnium (B)]]+racers8[[#This Row],[RMCC - Omnium (A)]]+racers8[[#This Row],[Tour de Bowness - Omnium (A)]])</f>
        <v>0</v>
      </c>
      <c r="Q40" s="47"/>
      <c r="R40" s="48"/>
      <c r="S40" s="49"/>
      <c r="T40" s="110"/>
      <c r="U40" s="49"/>
      <c r="V40" s="48"/>
      <c r="W40" s="50"/>
      <c r="X40" s="49"/>
      <c r="Y40" s="49"/>
      <c r="Z40" s="47"/>
      <c r="AA40" s="110"/>
      <c r="AB40" s="47"/>
      <c r="AC40" s="49"/>
      <c r="AD40" s="49"/>
      <c r="AE40" s="49"/>
      <c r="AF40" s="49"/>
      <c r="AG40" s="48"/>
      <c r="AH40" s="111"/>
      <c r="AI40" s="48"/>
      <c r="AJ40" s="49"/>
      <c r="AK40" s="48"/>
      <c r="AL40" s="47"/>
      <c r="AM40" s="47"/>
      <c r="AN40" s="48"/>
      <c r="AO40" s="49"/>
      <c r="AP40" s="49"/>
      <c r="AQ40" s="49">
        <v>4</v>
      </c>
      <c r="AR40" s="110">
        <v>10</v>
      </c>
      <c r="AS40" s="36"/>
    </row>
    <row r="41" spans="1:45" ht="15.75" thickBot="1" x14ac:dyDescent="0.3">
      <c r="A41" s="108"/>
      <c r="B41" s="47" t="s">
        <v>329</v>
      </c>
      <c r="C41" s="47" t="s">
        <v>328</v>
      </c>
      <c r="D41" s="109" t="s">
        <v>42</v>
      </c>
      <c r="E41" s="39">
        <f>SUM(N41,O41,P41)</f>
        <v>14</v>
      </c>
      <c r="F41" s="41">
        <f>SUM(G41,H41,I41,J41,L41,N41)</f>
        <v>12</v>
      </c>
      <c r="G41" s="41">
        <f>+IF(SUM(K41,M41,O41)&gt;20,20,SUM(K41,M41,O41))</f>
        <v>12</v>
      </c>
      <c r="H41" s="44"/>
      <c r="I41" s="44"/>
      <c r="J41" s="160"/>
      <c r="K41" s="129"/>
      <c r="L41" s="44"/>
      <c r="M41" s="44"/>
      <c r="N41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0</v>
      </c>
      <c r="O41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12</v>
      </c>
      <c r="P41" s="46">
        <f>SUM(racers8[[#This Row],[Tour de Sask Omnium (B)]]+racers8[[#This Row],[RMCC - Omnium (A)]]+racers8[[#This Row],[Tour de Bowness - Omnium (A)]])</f>
        <v>2</v>
      </c>
      <c r="Q41" s="47"/>
      <c r="R41" s="48"/>
      <c r="S41" s="49"/>
      <c r="T41" s="110"/>
      <c r="U41" s="49"/>
      <c r="V41" s="48">
        <v>2</v>
      </c>
      <c r="W41" s="50"/>
      <c r="X41" s="49"/>
      <c r="Y41" s="49"/>
      <c r="Z41" s="47"/>
      <c r="AA41" s="110">
        <v>12</v>
      </c>
      <c r="AB41" s="47"/>
      <c r="AC41" s="49">
        <v>2</v>
      </c>
      <c r="AD41" s="49"/>
      <c r="AE41" s="49"/>
      <c r="AF41" s="49"/>
      <c r="AG41" s="48"/>
      <c r="AH41" s="111"/>
      <c r="AI41" s="48"/>
      <c r="AJ41" s="49"/>
      <c r="AK41" s="48"/>
      <c r="AL41" s="47"/>
      <c r="AM41" s="47">
        <v>4</v>
      </c>
      <c r="AN41" s="48"/>
      <c r="AO41" s="49"/>
      <c r="AP41" s="49">
        <v>6</v>
      </c>
      <c r="AQ41" s="49"/>
      <c r="AR41" s="110"/>
      <c r="AS41" s="36"/>
    </row>
    <row r="42" spans="1:45" ht="15.75" thickBot="1" x14ac:dyDescent="0.3">
      <c r="A42" s="108"/>
      <c r="B42" s="38" t="s">
        <v>122</v>
      </c>
      <c r="C42" s="38" t="s">
        <v>394</v>
      </c>
      <c r="D42" s="112" t="s">
        <v>42</v>
      </c>
      <c r="E42" s="39">
        <f>SUM(N42,O42,P42)</f>
        <v>13</v>
      </c>
      <c r="F42" s="41">
        <f>SUM(G42,H42,I42,J42,L42,N42)</f>
        <v>27</v>
      </c>
      <c r="G42" s="41">
        <f>+IF(SUM(K42,M42,O42)&gt;20,20,SUM(K42,M42,O42))</f>
        <v>20</v>
      </c>
      <c r="H42" s="42"/>
      <c r="I42" s="42"/>
      <c r="J42" s="44">
        <v>2</v>
      </c>
      <c r="K42" s="45">
        <v>20</v>
      </c>
      <c r="L42" s="44"/>
      <c r="M42" s="44"/>
      <c r="N42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5</v>
      </c>
      <c r="O42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8</v>
      </c>
      <c r="P42" s="46">
        <f>SUM(racers8[[#This Row],[Tour de Sask Omnium (B)]]+racers8[[#This Row],[RMCC - Omnium (A)]]+racers8[[#This Row],[Tour de Bowness - Omnium (A)]])</f>
        <v>0</v>
      </c>
      <c r="Q42" s="47"/>
      <c r="R42" s="48"/>
      <c r="S42" s="49">
        <v>4</v>
      </c>
      <c r="T42" s="110"/>
      <c r="U42" s="49"/>
      <c r="V42" s="48"/>
      <c r="W42" s="50"/>
      <c r="X42" s="49"/>
      <c r="Y42" s="49"/>
      <c r="Z42" s="47">
        <v>1</v>
      </c>
      <c r="AA42" s="110"/>
      <c r="AB42" s="47"/>
      <c r="AC42" s="49"/>
      <c r="AD42" s="49"/>
      <c r="AE42" s="49"/>
      <c r="AF42" s="49"/>
      <c r="AG42" s="48"/>
      <c r="AH42" s="111"/>
      <c r="AI42" s="48"/>
      <c r="AJ42" s="49"/>
      <c r="AK42" s="48"/>
      <c r="AL42" s="47"/>
      <c r="AM42" s="47"/>
      <c r="AN42" s="48"/>
      <c r="AO42" s="49"/>
      <c r="AP42" s="49">
        <v>8</v>
      </c>
      <c r="AQ42" s="49"/>
      <c r="AR42" s="110"/>
      <c r="AS42" s="36"/>
    </row>
    <row r="43" spans="1:45" ht="15.75" thickBot="1" x14ac:dyDescent="0.3">
      <c r="A43" s="108"/>
      <c r="B43" s="47" t="s">
        <v>668</v>
      </c>
      <c r="C43" s="47" t="s">
        <v>218</v>
      </c>
      <c r="D43" s="109" t="s">
        <v>236</v>
      </c>
      <c r="E43" s="39">
        <f>SUM(N43,O43,P43)</f>
        <v>13</v>
      </c>
      <c r="F43" s="41">
        <f>SUM(G43,H43,I43,J43,L43,N43)</f>
        <v>12</v>
      </c>
      <c r="G43" s="41">
        <f>+IF(SUM(K43,M43,O43)&gt;20,20,SUM(K43,M43,O43))</f>
        <v>4</v>
      </c>
      <c r="H43" s="44"/>
      <c r="I43" s="44"/>
      <c r="J43" s="160"/>
      <c r="K43" s="129"/>
      <c r="L43" s="44"/>
      <c r="M43" s="44"/>
      <c r="N43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8</v>
      </c>
      <c r="O43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4</v>
      </c>
      <c r="P43" s="46">
        <f>SUM(racers8[[#This Row],[Tour de Sask Omnium (B)]]+racers8[[#This Row],[RMCC - Omnium (A)]]+racers8[[#This Row],[Tour de Bowness - Omnium (A)]])</f>
        <v>1</v>
      </c>
      <c r="Q43" s="47"/>
      <c r="R43" s="48"/>
      <c r="S43" s="49"/>
      <c r="T43" s="110"/>
      <c r="U43" s="49"/>
      <c r="V43" s="48">
        <v>4</v>
      </c>
      <c r="W43" s="50"/>
      <c r="X43" s="49"/>
      <c r="Y43" s="49"/>
      <c r="Z43" s="47"/>
      <c r="AA43" s="110"/>
      <c r="AB43" s="47">
        <v>8</v>
      </c>
      <c r="AC43" s="49">
        <v>1</v>
      </c>
      <c r="AD43" s="49"/>
      <c r="AE43" s="49"/>
      <c r="AF43" s="49"/>
      <c r="AG43" s="48"/>
      <c r="AH43" s="111"/>
      <c r="AI43" s="48"/>
      <c r="AJ43" s="49"/>
      <c r="AK43" s="48"/>
      <c r="AL43" s="47"/>
      <c r="AM43" s="47"/>
      <c r="AN43" s="48"/>
      <c r="AO43" s="49"/>
      <c r="AP43" s="49"/>
      <c r="AQ43" s="49"/>
      <c r="AR43" s="110"/>
      <c r="AS43" s="36"/>
    </row>
    <row r="44" spans="1:45" ht="15.75" thickBot="1" x14ac:dyDescent="0.3">
      <c r="A44" s="108"/>
      <c r="B44" s="38" t="s">
        <v>371</v>
      </c>
      <c r="C44" s="38" t="s">
        <v>372</v>
      </c>
      <c r="D44" s="112" t="s">
        <v>57</v>
      </c>
      <c r="E44" s="39">
        <f>SUM(N44,O44,P44)</f>
        <v>12</v>
      </c>
      <c r="F44" s="40">
        <f>SUM(G44,H44,I44,J44,L44,N44)</f>
        <v>20</v>
      </c>
      <c r="G44" s="41">
        <f>+IF(SUM(K44,M44,O44)&gt;20,20,SUM(K44,M44,O44))</f>
        <v>20</v>
      </c>
      <c r="H44" s="42">
        <v>0</v>
      </c>
      <c r="I44" s="42">
        <v>0</v>
      </c>
      <c r="J44" s="44">
        <v>0</v>
      </c>
      <c r="K44" s="45">
        <v>12</v>
      </c>
      <c r="L44" s="44"/>
      <c r="M44" s="44"/>
      <c r="N44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0</v>
      </c>
      <c r="O44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12</v>
      </c>
      <c r="P44" s="46">
        <f>SUM(racers8[[#This Row],[Tour de Sask Omnium (B)]]+racers8[[#This Row],[RMCC - Omnium (A)]]+racers8[[#This Row],[Tour de Bowness - Omnium (A)]])</f>
        <v>0</v>
      </c>
      <c r="Q44" s="47"/>
      <c r="R44" s="48"/>
      <c r="S44" s="49"/>
      <c r="T44" s="110"/>
      <c r="U44" s="49"/>
      <c r="V44" s="48">
        <v>6</v>
      </c>
      <c r="W44" s="50"/>
      <c r="X44" s="49"/>
      <c r="Y44" s="49"/>
      <c r="Z44" s="47"/>
      <c r="AA44" s="110"/>
      <c r="AB44" s="47"/>
      <c r="AC44" s="49"/>
      <c r="AD44" s="49">
        <v>6</v>
      </c>
      <c r="AE44" s="49"/>
      <c r="AF44" s="110"/>
      <c r="AG44" s="48"/>
      <c r="AH44" s="111"/>
      <c r="AI44" s="48"/>
      <c r="AJ44" s="49"/>
      <c r="AK44" s="48"/>
      <c r="AL44" s="47"/>
      <c r="AM44" s="47"/>
      <c r="AN44" s="48"/>
      <c r="AO44" s="49"/>
      <c r="AP44" s="49"/>
      <c r="AQ44" s="49"/>
      <c r="AR44" s="110"/>
      <c r="AS44" s="36"/>
    </row>
    <row r="45" spans="1:45" ht="15.75" thickBot="1" x14ac:dyDescent="0.3">
      <c r="A45" s="108"/>
      <c r="B45" s="47" t="s">
        <v>731</v>
      </c>
      <c r="C45" s="47" t="s">
        <v>732</v>
      </c>
      <c r="D45" s="109" t="s">
        <v>19</v>
      </c>
      <c r="E45" s="39">
        <f>SUM(N45,O45,P45)</f>
        <v>12</v>
      </c>
      <c r="F45" s="41">
        <f>SUM(G45,H45,I45,J45,L45,N45)</f>
        <v>12</v>
      </c>
      <c r="G45" s="41">
        <f>+IF(SUM(K45,M45,O45)&gt;20,20,SUM(K45,M45,O45))</f>
        <v>12</v>
      </c>
      <c r="H45" s="44"/>
      <c r="I45" s="44"/>
      <c r="J45" s="160"/>
      <c r="K45" s="129"/>
      <c r="L45" s="44"/>
      <c r="M45" s="44"/>
      <c r="N45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0</v>
      </c>
      <c r="O45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12</v>
      </c>
      <c r="P45" s="46">
        <f>SUM(racers8[[#This Row],[Tour de Sask Omnium (B)]]+racers8[[#This Row],[RMCC - Omnium (A)]]+racers8[[#This Row],[Tour de Bowness - Omnium (A)]])</f>
        <v>0</v>
      </c>
      <c r="Q45" s="47"/>
      <c r="R45" s="48"/>
      <c r="S45" s="49"/>
      <c r="T45" s="110"/>
      <c r="U45" s="49"/>
      <c r="V45" s="48"/>
      <c r="W45" s="50"/>
      <c r="X45" s="49"/>
      <c r="Y45" s="49"/>
      <c r="Z45" s="47"/>
      <c r="AA45" s="110"/>
      <c r="AB45" s="47"/>
      <c r="AC45" s="49"/>
      <c r="AD45" s="49">
        <v>12</v>
      </c>
      <c r="AE45" s="49"/>
      <c r="AF45" s="49"/>
      <c r="AG45" s="48"/>
      <c r="AH45" s="111"/>
      <c r="AI45" s="48"/>
      <c r="AJ45" s="49"/>
      <c r="AK45" s="48"/>
      <c r="AL45" s="47"/>
      <c r="AM45" s="47"/>
      <c r="AN45" s="48"/>
      <c r="AO45" s="49"/>
      <c r="AP45" s="49"/>
      <c r="AQ45" s="49"/>
      <c r="AR45" s="110"/>
      <c r="AS45" s="36"/>
    </row>
    <row r="46" spans="1:45" ht="15.75" thickBot="1" x14ac:dyDescent="0.3">
      <c r="A46" s="108"/>
      <c r="B46" s="38" t="s">
        <v>755</v>
      </c>
      <c r="C46" s="38" t="s">
        <v>464</v>
      </c>
      <c r="D46" s="112" t="s">
        <v>17</v>
      </c>
      <c r="E46" s="39">
        <f>SUM(N46,O46,P46)</f>
        <v>10</v>
      </c>
      <c r="F46" s="165">
        <f>SUM(G46,H46,I46,J46,L46,N46)</f>
        <v>64</v>
      </c>
      <c r="G46" s="41">
        <f>+IF(SUM(K46,M46,O46)&gt;20,20,SUM(K46,M46,O46))</f>
        <v>20</v>
      </c>
      <c r="H46" s="42"/>
      <c r="I46" s="42"/>
      <c r="J46" s="44">
        <v>44</v>
      </c>
      <c r="K46" s="45">
        <v>15</v>
      </c>
      <c r="L46" s="44"/>
      <c r="M46" s="44"/>
      <c r="N46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0</v>
      </c>
      <c r="O46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10</v>
      </c>
      <c r="P46" s="46">
        <f>SUM(racers8[[#This Row],[Tour de Sask Omnium (B)]]+racers8[[#This Row],[RMCC - Omnium (A)]]+racers8[[#This Row],[Tour de Bowness - Omnium (A)]])</f>
        <v>0</v>
      </c>
      <c r="Q46" s="47"/>
      <c r="R46" s="48"/>
      <c r="S46" s="49"/>
      <c r="T46" s="110"/>
      <c r="U46" s="49"/>
      <c r="V46" s="48"/>
      <c r="W46" s="50"/>
      <c r="X46" s="49"/>
      <c r="Y46" s="49"/>
      <c r="Z46" s="47"/>
      <c r="AA46" s="110"/>
      <c r="AB46" s="47"/>
      <c r="AC46" s="49"/>
      <c r="AD46" s="49"/>
      <c r="AE46" s="49"/>
      <c r="AF46" s="49"/>
      <c r="AG46" s="48"/>
      <c r="AH46" s="111">
        <v>10</v>
      </c>
      <c r="AI46" s="48"/>
      <c r="AJ46" s="49"/>
      <c r="AK46" s="48"/>
      <c r="AL46" s="47"/>
      <c r="AM46" s="47"/>
      <c r="AN46" s="48"/>
      <c r="AO46" s="49"/>
      <c r="AP46" s="49"/>
      <c r="AQ46" s="49"/>
      <c r="AR46" s="110"/>
      <c r="AS46" s="36"/>
    </row>
    <row r="47" spans="1:45" ht="15.75" thickBot="1" x14ac:dyDescent="0.3">
      <c r="A47" s="108"/>
      <c r="B47" s="47" t="s">
        <v>306</v>
      </c>
      <c r="C47" s="47" t="s">
        <v>307</v>
      </c>
      <c r="D47" s="109" t="s">
        <v>125</v>
      </c>
      <c r="E47" s="39">
        <f>SUM(N47,O47,P47)</f>
        <v>10</v>
      </c>
      <c r="F47" s="40">
        <f>SUM(G47,H47,I47,J47,L47,N47)</f>
        <v>45</v>
      </c>
      <c r="G47" s="41">
        <f>+IF(SUM(K47,M47,O47)&gt;20,20,SUM(K47,M47,O47))</f>
        <v>0</v>
      </c>
      <c r="H47" s="42">
        <v>0</v>
      </c>
      <c r="I47" s="42">
        <v>0</v>
      </c>
      <c r="J47" s="44">
        <v>35</v>
      </c>
      <c r="K47" s="45">
        <v>0</v>
      </c>
      <c r="L47" s="44"/>
      <c r="M47" s="44"/>
      <c r="N47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10</v>
      </c>
      <c r="O47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47" s="46">
        <f>SUM(racers8[[#This Row],[Tour de Sask Omnium (B)]]+racers8[[#This Row],[RMCC - Omnium (A)]]+racers8[[#This Row],[Tour de Bowness - Omnium (A)]])</f>
        <v>0</v>
      </c>
      <c r="Q47" s="47"/>
      <c r="R47" s="48">
        <v>4</v>
      </c>
      <c r="S47" s="49"/>
      <c r="T47" s="110"/>
      <c r="U47" s="49"/>
      <c r="V47" s="48"/>
      <c r="W47" s="50"/>
      <c r="X47" s="49"/>
      <c r="Y47" s="49"/>
      <c r="Z47" s="47"/>
      <c r="AA47" s="110"/>
      <c r="AB47" s="47"/>
      <c r="AC47" s="49"/>
      <c r="AD47" s="49"/>
      <c r="AE47" s="49"/>
      <c r="AF47" s="49"/>
      <c r="AG47" s="48">
        <v>6</v>
      </c>
      <c r="AH47" s="111"/>
      <c r="AI47" s="48"/>
      <c r="AJ47" s="49"/>
      <c r="AK47" s="48"/>
      <c r="AL47" s="47"/>
      <c r="AM47" s="47"/>
      <c r="AN47" s="48"/>
      <c r="AO47" s="49"/>
      <c r="AP47" s="49"/>
      <c r="AQ47" s="49"/>
      <c r="AR47" s="110"/>
      <c r="AS47" s="36"/>
    </row>
    <row r="48" spans="1:45" ht="15.75" thickBot="1" x14ac:dyDescent="0.3">
      <c r="A48" s="108"/>
      <c r="B48" s="54" t="s">
        <v>367</v>
      </c>
      <c r="C48" s="47" t="s">
        <v>368</v>
      </c>
      <c r="D48" s="109" t="s">
        <v>13</v>
      </c>
      <c r="E48" s="39">
        <f>SUM(N48,O48,P48)</f>
        <v>10</v>
      </c>
      <c r="F48" s="52">
        <f>SUM(G48,H48,I48,J48,L48,N48)</f>
        <v>24</v>
      </c>
      <c r="G48" s="41">
        <f>+IF(SUM(K48,M48,O48)&gt;20,20,SUM(K48,M48,O48))</f>
        <v>20</v>
      </c>
      <c r="H48" s="42">
        <v>0</v>
      </c>
      <c r="I48" s="42">
        <v>0</v>
      </c>
      <c r="J48" s="44">
        <v>4</v>
      </c>
      <c r="K48" s="45">
        <v>25</v>
      </c>
      <c r="L48" s="44"/>
      <c r="M48" s="44"/>
      <c r="N48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0</v>
      </c>
      <c r="O48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10</v>
      </c>
      <c r="P48" s="46">
        <f>SUM(racers8[[#This Row],[Tour de Sask Omnium (B)]]+racers8[[#This Row],[RMCC - Omnium (A)]]+racers8[[#This Row],[Tour de Bowness - Omnium (A)]])</f>
        <v>0</v>
      </c>
      <c r="Q48" s="47"/>
      <c r="R48" s="48"/>
      <c r="S48" s="49"/>
      <c r="T48" s="110"/>
      <c r="U48" s="49"/>
      <c r="V48" s="48">
        <v>10</v>
      </c>
      <c r="W48" s="50"/>
      <c r="X48" s="49"/>
      <c r="Y48" s="49"/>
      <c r="Z48" s="47"/>
      <c r="AA48" s="110"/>
      <c r="AB48" s="47"/>
      <c r="AC48" s="49"/>
      <c r="AD48" s="49"/>
      <c r="AE48" s="49"/>
      <c r="AF48" s="49"/>
      <c r="AG48" s="48"/>
      <c r="AH48" s="111"/>
      <c r="AI48" s="48"/>
      <c r="AJ48" s="49"/>
      <c r="AK48" s="48"/>
      <c r="AL48" s="47"/>
      <c r="AM48" s="47"/>
      <c r="AN48" s="48"/>
      <c r="AO48" s="49"/>
      <c r="AP48" s="49"/>
      <c r="AQ48" s="49"/>
      <c r="AR48" s="110"/>
      <c r="AS48" s="36"/>
    </row>
    <row r="49" spans="1:45" ht="15.75" thickBot="1" x14ac:dyDescent="0.3">
      <c r="A49" s="108"/>
      <c r="B49" s="38" t="s">
        <v>392</v>
      </c>
      <c r="C49" s="38" t="s">
        <v>393</v>
      </c>
      <c r="D49" s="112" t="s">
        <v>13</v>
      </c>
      <c r="E49" s="39">
        <f>SUM(N49,O49,P49)</f>
        <v>10</v>
      </c>
      <c r="F49" s="41">
        <f>SUM(G49,H49,I49,J49,L49,N49)</f>
        <v>20</v>
      </c>
      <c r="G49" s="41">
        <f>+IF(SUM(K49,M49,O49)&gt;20,20,SUM(K49,M49,O49))</f>
        <v>0</v>
      </c>
      <c r="H49" s="42"/>
      <c r="I49" s="42"/>
      <c r="J49" s="44">
        <v>14</v>
      </c>
      <c r="K49" s="45">
        <v>0</v>
      </c>
      <c r="L49" s="44"/>
      <c r="M49" s="44"/>
      <c r="N49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6</v>
      </c>
      <c r="O49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49" s="46">
        <f>SUM(racers8[[#This Row],[Tour de Sask Omnium (B)]]+racers8[[#This Row],[RMCC - Omnium (A)]]+racers8[[#This Row],[Tour de Bowness - Omnium (A)]])</f>
        <v>4</v>
      </c>
      <c r="Q49" s="47"/>
      <c r="R49" s="48"/>
      <c r="S49" s="49"/>
      <c r="T49" s="110"/>
      <c r="U49" s="49"/>
      <c r="V49" s="48"/>
      <c r="W49" s="50"/>
      <c r="X49" s="49"/>
      <c r="Y49" s="49"/>
      <c r="Z49" s="47"/>
      <c r="AA49" s="110"/>
      <c r="AB49" s="47"/>
      <c r="AC49" s="49"/>
      <c r="AD49" s="49"/>
      <c r="AE49" s="49"/>
      <c r="AF49" s="49"/>
      <c r="AG49" s="48"/>
      <c r="AH49" s="111"/>
      <c r="AI49" s="48"/>
      <c r="AJ49" s="49"/>
      <c r="AK49" s="48"/>
      <c r="AL49" s="47">
        <v>6</v>
      </c>
      <c r="AM49" s="47"/>
      <c r="AN49" s="48"/>
      <c r="AO49" s="49">
        <v>4</v>
      </c>
      <c r="AP49" s="49"/>
      <c r="AQ49" s="49"/>
      <c r="AR49" s="110"/>
      <c r="AS49" s="36"/>
    </row>
    <row r="50" spans="1:45" ht="15.75" thickBot="1" x14ac:dyDescent="0.3">
      <c r="A50" s="108"/>
      <c r="B50" s="38" t="s">
        <v>269</v>
      </c>
      <c r="C50" s="38" t="s">
        <v>73</v>
      </c>
      <c r="D50" s="112" t="s">
        <v>17</v>
      </c>
      <c r="E50" s="39">
        <f>SUM(N50,O50,P50)</f>
        <v>10</v>
      </c>
      <c r="F50" s="40">
        <f>SUM(G50,H50,I50,J50,L50,N50)</f>
        <v>19</v>
      </c>
      <c r="G50" s="41">
        <f>+IF(SUM(K50,M50,O50)&gt;20,20,SUM(K50,M50,O50))</f>
        <v>0</v>
      </c>
      <c r="H50" s="42">
        <v>0</v>
      </c>
      <c r="I50" s="42">
        <v>0</v>
      </c>
      <c r="J50" s="44">
        <v>9</v>
      </c>
      <c r="K50" s="45">
        <v>0</v>
      </c>
      <c r="L50" s="44"/>
      <c r="M50" s="44"/>
      <c r="N50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10</v>
      </c>
      <c r="O50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50" s="46">
        <f>SUM(racers8[[#This Row],[Tour de Sask Omnium (B)]]+racers8[[#This Row],[RMCC - Omnium (A)]]+racers8[[#This Row],[Tour de Bowness - Omnium (A)]])</f>
        <v>0</v>
      </c>
      <c r="Q50" s="47"/>
      <c r="R50" s="48"/>
      <c r="S50" s="49"/>
      <c r="T50" s="110"/>
      <c r="U50" s="49"/>
      <c r="V50" s="48"/>
      <c r="W50" s="50"/>
      <c r="X50" s="49"/>
      <c r="Y50" s="49"/>
      <c r="Z50" s="47"/>
      <c r="AA50" s="110">
        <v>4</v>
      </c>
      <c r="AB50" s="47">
        <v>10</v>
      </c>
      <c r="AC50" s="49"/>
      <c r="AD50" s="49"/>
      <c r="AE50" s="49"/>
      <c r="AF50" s="49"/>
      <c r="AG50" s="48"/>
      <c r="AH50" s="111"/>
      <c r="AI50" s="48"/>
      <c r="AJ50" s="49"/>
      <c r="AK50" s="48"/>
      <c r="AL50" s="47"/>
      <c r="AM50" s="47"/>
      <c r="AN50" s="48"/>
      <c r="AO50" s="49"/>
      <c r="AP50" s="49"/>
      <c r="AQ50" s="49"/>
      <c r="AR50" s="110"/>
      <c r="AS50" s="36"/>
    </row>
    <row r="51" spans="1:45" ht="15.75" thickBot="1" x14ac:dyDescent="0.3">
      <c r="A51" s="108"/>
      <c r="B51" s="47" t="s">
        <v>648</v>
      </c>
      <c r="C51" s="47" t="s">
        <v>647</v>
      </c>
      <c r="D51" s="109" t="s">
        <v>17</v>
      </c>
      <c r="E51" s="39">
        <f>SUM(N51,O51,P51)</f>
        <v>10</v>
      </c>
      <c r="F51" s="41">
        <f>SUM(G51,H51,I51,J51,L51,N51)</f>
        <v>10</v>
      </c>
      <c r="G51" s="41">
        <f>+IF(SUM(K51,M51,O51)&gt;20,20,SUM(K51,M51,O51))</f>
        <v>0</v>
      </c>
      <c r="H51" s="44"/>
      <c r="I51" s="44"/>
      <c r="J51" s="160"/>
      <c r="K51" s="129"/>
      <c r="L51" s="44"/>
      <c r="M51" s="44"/>
      <c r="N51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10</v>
      </c>
      <c r="O51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51" s="46">
        <f>SUM(racers8[[#This Row],[Tour de Sask Omnium (B)]]+racers8[[#This Row],[RMCC - Omnium (A)]]+racers8[[#This Row],[Tour de Bowness - Omnium (A)]])</f>
        <v>0</v>
      </c>
      <c r="Q51" s="47"/>
      <c r="R51" s="48"/>
      <c r="S51" s="49"/>
      <c r="T51" s="110">
        <v>10</v>
      </c>
      <c r="U51" s="49"/>
      <c r="V51" s="48"/>
      <c r="W51" s="50"/>
      <c r="X51" s="49"/>
      <c r="Y51" s="49"/>
      <c r="Z51" s="47"/>
      <c r="AA51" s="110"/>
      <c r="AB51" s="47"/>
      <c r="AC51" s="49"/>
      <c r="AD51" s="49"/>
      <c r="AE51" s="49"/>
      <c r="AF51" s="49"/>
      <c r="AG51" s="48"/>
      <c r="AH51" s="111"/>
      <c r="AI51" s="48"/>
      <c r="AJ51" s="49"/>
      <c r="AK51" s="48"/>
      <c r="AL51" s="47"/>
      <c r="AM51" s="47"/>
      <c r="AN51" s="48"/>
      <c r="AO51" s="49"/>
      <c r="AP51" s="49"/>
      <c r="AQ51" s="49"/>
      <c r="AR51" s="110"/>
      <c r="AS51" s="36"/>
    </row>
    <row r="52" spans="1:45" ht="15.75" thickBot="1" x14ac:dyDescent="0.3">
      <c r="A52" s="108"/>
      <c r="B52" s="47" t="s">
        <v>733</v>
      </c>
      <c r="C52" s="47" t="s">
        <v>600</v>
      </c>
      <c r="D52" s="109" t="s">
        <v>294</v>
      </c>
      <c r="E52" s="39">
        <f>SUM(N52,O52,P52)</f>
        <v>10</v>
      </c>
      <c r="F52" s="41">
        <f>SUM(G52,H52,I52,J52,L52,N52)</f>
        <v>10</v>
      </c>
      <c r="G52" s="41">
        <f>+IF(SUM(K52,M52,O52)&gt;20,20,SUM(K52,M52,O52))</f>
        <v>8</v>
      </c>
      <c r="H52" s="44"/>
      <c r="I52" s="44"/>
      <c r="J52" s="160"/>
      <c r="K52" s="129"/>
      <c r="L52" s="44"/>
      <c r="M52" s="44"/>
      <c r="N52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2</v>
      </c>
      <c r="O52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8</v>
      </c>
      <c r="P52" s="46">
        <f>SUM(racers8[[#This Row],[Tour de Sask Omnium (B)]]+racers8[[#This Row],[RMCC - Omnium (A)]]+racers8[[#This Row],[Tour de Bowness - Omnium (A)]])</f>
        <v>0</v>
      </c>
      <c r="Q52" s="47"/>
      <c r="R52" s="48"/>
      <c r="S52" s="49"/>
      <c r="T52" s="110"/>
      <c r="U52" s="49"/>
      <c r="V52" s="48"/>
      <c r="W52" s="50"/>
      <c r="X52" s="49"/>
      <c r="Y52" s="49"/>
      <c r="Z52" s="47"/>
      <c r="AA52" s="110"/>
      <c r="AB52" s="47"/>
      <c r="AC52" s="49"/>
      <c r="AD52" s="49">
        <v>8</v>
      </c>
      <c r="AE52" s="49"/>
      <c r="AF52" s="49"/>
      <c r="AG52" s="48"/>
      <c r="AH52" s="111"/>
      <c r="AI52" s="48"/>
      <c r="AJ52" s="49">
        <v>2</v>
      </c>
      <c r="AK52" s="48"/>
      <c r="AL52" s="47"/>
      <c r="AM52" s="47"/>
      <c r="AN52" s="48"/>
      <c r="AO52" s="49"/>
      <c r="AP52" s="49"/>
      <c r="AQ52" s="49"/>
      <c r="AR52" s="110"/>
      <c r="AS52" s="36"/>
    </row>
    <row r="53" spans="1:45" ht="15.75" thickBot="1" x14ac:dyDescent="0.3">
      <c r="A53" s="150"/>
      <c r="B53" s="64" t="s">
        <v>220</v>
      </c>
      <c r="C53" s="64" t="s">
        <v>221</v>
      </c>
      <c r="D53" s="154" t="s">
        <v>19</v>
      </c>
      <c r="E53" s="58">
        <f>SUM(N53,O53,P53)</f>
        <v>10</v>
      </c>
      <c r="F53" s="60">
        <f>SUM(G53,H53,I53,J53,L53,N53)</f>
        <v>10</v>
      </c>
      <c r="G53" s="60">
        <f>+IF(SUM(K53,M53,O53)&gt;20,20,SUM(K53,M53,O53))</f>
        <v>0</v>
      </c>
      <c r="H53" s="63"/>
      <c r="I53" s="63"/>
      <c r="J53" s="155"/>
      <c r="K53" s="153"/>
      <c r="L53" s="63"/>
      <c r="M53" s="63"/>
      <c r="N53" s="63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10</v>
      </c>
      <c r="O53" s="83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53" s="84">
        <f>SUM(racers8[[#This Row],[Tour de Sask Omnium (B)]]+racers8[[#This Row],[RMCC - Omnium (A)]]+racers8[[#This Row],[Tour de Bowness - Omnium (A)]])</f>
        <v>0</v>
      </c>
      <c r="Q53" s="64"/>
      <c r="R53" s="65"/>
      <c r="S53" s="66"/>
      <c r="T53" s="120"/>
      <c r="U53" s="66"/>
      <c r="V53" s="65"/>
      <c r="W53" s="67"/>
      <c r="X53" s="66"/>
      <c r="Y53" s="66"/>
      <c r="Z53" s="64"/>
      <c r="AA53" s="120"/>
      <c r="AB53" s="64"/>
      <c r="AC53" s="66"/>
      <c r="AD53" s="66"/>
      <c r="AE53" s="66"/>
      <c r="AF53" s="66"/>
      <c r="AG53" s="65"/>
      <c r="AH53" s="121"/>
      <c r="AI53" s="65"/>
      <c r="AJ53" s="66">
        <v>10</v>
      </c>
      <c r="AK53" s="65"/>
      <c r="AL53" s="64"/>
      <c r="AM53" s="64"/>
      <c r="AN53" s="65"/>
      <c r="AO53" s="66"/>
      <c r="AP53" s="66"/>
      <c r="AQ53" s="66"/>
      <c r="AR53" s="120"/>
      <c r="AS53" s="36"/>
    </row>
    <row r="54" spans="1:45" ht="15.75" thickBot="1" x14ac:dyDescent="0.3">
      <c r="A54" s="150"/>
      <c r="B54" s="64" t="s">
        <v>531</v>
      </c>
      <c r="C54" s="64" t="s">
        <v>796</v>
      </c>
      <c r="D54" s="154" t="s">
        <v>44</v>
      </c>
      <c r="E54" s="58">
        <f>SUM(N54,O54,P54)</f>
        <v>10</v>
      </c>
      <c r="F54" s="60">
        <f>SUM(G54,H54,I54,J54,L54,N54)</f>
        <v>10</v>
      </c>
      <c r="G54" s="60">
        <f>+IF(SUM(K54,M54,O54)&gt;20,20,SUM(K54,M54,O54))</f>
        <v>10</v>
      </c>
      <c r="H54" s="63"/>
      <c r="I54" s="63"/>
      <c r="J54" s="155"/>
      <c r="K54" s="153"/>
      <c r="L54" s="63"/>
      <c r="M54" s="63"/>
      <c r="N54" s="63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0</v>
      </c>
      <c r="O54" s="83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10</v>
      </c>
      <c r="P54" s="84">
        <f>SUM(racers8[[#This Row],[Tour de Sask Omnium (B)]]+racers8[[#This Row],[RMCC - Omnium (A)]]+racers8[[#This Row],[Tour de Bowness - Omnium (A)]])</f>
        <v>0</v>
      </c>
      <c r="Q54" s="64"/>
      <c r="R54" s="65"/>
      <c r="S54" s="66"/>
      <c r="T54" s="120"/>
      <c r="U54" s="66"/>
      <c r="V54" s="65"/>
      <c r="W54" s="67"/>
      <c r="X54" s="66"/>
      <c r="Y54" s="66"/>
      <c r="Z54" s="64"/>
      <c r="AA54" s="120"/>
      <c r="AB54" s="64"/>
      <c r="AC54" s="66"/>
      <c r="AD54" s="66"/>
      <c r="AE54" s="66"/>
      <c r="AF54" s="66"/>
      <c r="AG54" s="65"/>
      <c r="AH54" s="121"/>
      <c r="AI54" s="65"/>
      <c r="AJ54" s="66"/>
      <c r="AK54" s="65"/>
      <c r="AL54" s="64"/>
      <c r="AM54" s="64"/>
      <c r="AN54" s="65"/>
      <c r="AO54" s="66"/>
      <c r="AP54" s="66">
        <v>10</v>
      </c>
      <c r="AQ54" s="66"/>
      <c r="AR54" s="120"/>
      <c r="AS54" s="36"/>
    </row>
    <row r="55" spans="1:45" ht="15.75" thickBot="1" x14ac:dyDescent="0.3">
      <c r="A55" s="150"/>
      <c r="B55" s="64" t="s">
        <v>628</v>
      </c>
      <c r="C55" s="64" t="s">
        <v>500</v>
      </c>
      <c r="D55" s="154" t="s">
        <v>42</v>
      </c>
      <c r="E55" s="58">
        <f>SUM(N55,O55,P55)</f>
        <v>10</v>
      </c>
      <c r="F55" s="60">
        <f>SUM(G55,H55,I55,J55,L55,N55)</f>
        <v>8</v>
      </c>
      <c r="G55" s="60">
        <f>+IF(SUM(K55,M55,O55)&gt;20,20,SUM(K55,M55,O55))</f>
        <v>0</v>
      </c>
      <c r="H55" s="63"/>
      <c r="I55" s="63"/>
      <c r="J55" s="155"/>
      <c r="K55" s="153"/>
      <c r="L55" s="63"/>
      <c r="M55" s="63"/>
      <c r="N55" s="63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8</v>
      </c>
      <c r="O55" s="83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55" s="84">
        <f>SUM(racers8[[#This Row],[Tour de Sask Omnium (B)]]+racers8[[#This Row],[RMCC - Omnium (A)]]+racers8[[#This Row],[Tour de Bowness - Omnium (A)]])</f>
        <v>2</v>
      </c>
      <c r="Q55" s="64"/>
      <c r="R55" s="65"/>
      <c r="S55" s="66">
        <v>8</v>
      </c>
      <c r="T55" s="120"/>
      <c r="U55" s="66"/>
      <c r="V55" s="65"/>
      <c r="W55" s="67"/>
      <c r="X55" s="66"/>
      <c r="Y55" s="66"/>
      <c r="Z55" s="64"/>
      <c r="AA55" s="120"/>
      <c r="AB55" s="64"/>
      <c r="AC55" s="66"/>
      <c r="AD55" s="66"/>
      <c r="AE55" s="66"/>
      <c r="AF55" s="66"/>
      <c r="AG55" s="65"/>
      <c r="AH55" s="121"/>
      <c r="AI55" s="65"/>
      <c r="AJ55" s="66"/>
      <c r="AK55" s="65"/>
      <c r="AL55" s="64"/>
      <c r="AM55" s="64"/>
      <c r="AN55" s="65"/>
      <c r="AO55" s="66">
        <v>2</v>
      </c>
      <c r="AP55" s="66"/>
      <c r="AQ55" s="66"/>
      <c r="AR55" s="120"/>
      <c r="AS55" s="36"/>
    </row>
    <row r="56" spans="1:45" ht="15.75" thickBot="1" x14ac:dyDescent="0.3">
      <c r="A56" s="150"/>
      <c r="B56" s="64" t="s">
        <v>271</v>
      </c>
      <c r="C56" s="64" t="s">
        <v>272</v>
      </c>
      <c r="D56" s="154" t="s">
        <v>177</v>
      </c>
      <c r="E56" s="58">
        <f>SUM(N56,O56,P56)</f>
        <v>9</v>
      </c>
      <c r="F56" s="60">
        <f>SUM(G56,H56,I56,J56,L56,N56)</f>
        <v>8</v>
      </c>
      <c r="G56" s="60">
        <f>+IF(SUM(K56,M56,O56)&gt;20,20,SUM(K56,M56,O56))</f>
        <v>8</v>
      </c>
      <c r="H56" s="63"/>
      <c r="I56" s="63"/>
      <c r="J56" s="155"/>
      <c r="K56" s="153"/>
      <c r="L56" s="63"/>
      <c r="M56" s="63"/>
      <c r="N56" s="63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0</v>
      </c>
      <c r="O56" s="83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8</v>
      </c>
      <c r="P56" s="84">
        <f>SUM(racers8[[#This Row],[Tour de Sask Omnium (B)]]+racers8[[#This Row],[RMCC - Omnium (A)]]+racers8[[#This Row],[Tour de Bowness - Omnium (A)]])</f>
        <v>1</v>
      </c>
      <c r="Q56" s="64"/>
      <c r="R56" s="65"/>
      <c r="S56" s="66"/>
      <c r="T56" s="120"/>
      <c r="U56" s="66"/>
      <c r="V56" s="65"/>
      <c r="W56" s="67"/>
      <c r="X56" s="66"/>
      <c r="Y56" s="66"/>
      <c r="Z56" s="64"/>
      <c r="AA56" s="120"/>
      <c r="AB56" s="64"/>
      <c r="AC56" s="66"/>
      <c r="AD56" s="66"/>
      <c r="AE56" s="66"/>
      <c r="AF56" s="66"/>
      <c r="AG56" s="65"/>
      <c r="AH56" s="121"/>
      <c r="AI56" s="65"/>
      <c r="AJ56" s="66"/>
      <c r="AK56" s="65"/>
      <c r="AL56" s="64"/>
      <c r="AM56" s="64">
        <v>8</v>
      </c>
      <c r="AN56" s="65"/>
      <c r="AO56" s="66">
        <v>1</v>
      </c>
      <c r="AP56" s="66"/>
      <c r="AQ56" s="66"/>
      <c r="AR56" s="120"/>
      <c r="AS56" s="36"/>
    </row>
    <row r="57" spans="1:45" ht="15.75" thickBot="1" x14ac:dyDescent="0.3">
      <c r="A57" s="163"/>
      <c r="B57" s="57" t="s">
        <v>137</v>
      </c>
      <c r="C57" s="57" t="s">
        <v>41</v>
      </c>
      <c r="D57" s="164" t="s">
        <v>294</v>
      </c>
      <c r="E57" s="58">
        <f>SUM(N57,O57,P57)</f>
        <v>8</v>
      </c>
      <c r="F57" s="59">
        <f>SUM(G57,H57,I57,J57,L57,N57)</f>
        <v>34</v>
      </c>
      <c r="G57" s="60">
        <f>+IF(SUM(K57,M57,O57)&gt;20,20,SUM(K57,M57,O57))</f>
        <v>8</v>
      </c>
      <c r="H57" s="61">
        <v>0</v>
      </c>
      <c r="I57" s="61">
        <v>0</v>
      </c>
      <c r="J57" s="63">
        <v>20</v>
      </c>
      <c r="K57" s="83">
        <v>6</v>
      </c>
      <c r="L57" s="63"/>
      <c r="M57" s="63"/>
      <c r="N57" s="63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6</v>
      </c>
      <c r="O57" s="83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2</v>
      </c>
      <c r="P57" s="84">
        <f>SUM(racers8[[#This Row],[Tour de Sask Omnium (B)]]+racers8[[#This Row],[RMCC - Omnium (A)]]+racers8[[#This Row],[Tour de Bowness - Omnium (A)]])</f>
        <v>0</v>
      </c>
      <c r="Q57" s="64"/>
      <c r="R57" s="65">
        <v>6</v>
      </c>
      <c r="S57" s="66"/>
      <c r="T57" s="120"/>
      <c r="U57" s="66"/>
      <c r="V57" s="65"/>
      <c r="W57" s="67"/>
      <c r="X57" s="66"/>
      <c r="Y57" s="66"/>
      <c r="Z57" s="64"/>
      <c r="AA57" s="120"/>
      <c r="AB57" s="64"/>
      <c r="AC57" s="66"/>
      <c r="AD57" s="66"/>
      <c r="AE57" s="66"/>
      <c r="AF57" s="120"/>
      <c r="AG57" s="65"/>
      <c r="AH57" s="121"/>
      <c r="AI57" s="65"/>
      <c r="AJ57" s="66"/>
      <c r="AK57" s="65"/>
      <c r="AL57" s="64"/>
      <c r="AM57" s="64">
        <v>2</v>
      </c>
      <c r="AN57" s="65"/>
      <c r="AO57" s="66"/>
      <c r="AP57" s="66"/>
      <c r="AQ57" s="66"/>
      <c r="AR57" s="120"/>
      <c r="AS57" s="36"/>
    </row>
    <row r="58" spans="1:45" ht="15.75" thickBot="1" x14ac:dyDescent="0.3">
      <c r="A58" s="150"/>
      <c r="B58" s="57" t="s">
        <v>129</v>
      </c>
      <c r="C58" s="57" t="s">
        <v>130</v>
      </c>
      <c r="D58" s="164" t="s">
        <v>294</v>
      </c>
      <c r="E58" s="58">
        <f>SUM(N58,O58,P58)</f>
        <v>8</v>
      </c>
      <c r="F58" s="59">
        <f>SUM(G58,H58,I58,J58,L58,N58)</f>
        <v>17</v>
      </c>
      <c r="G58" s="60">
        <f>+IF(SUM(K58,M58,O58)&gt;20,20,SUM(K58,M58,O58))</f>
        <v>15</v>
      </c>
      <c r="H58" s="61">
        <v>0</v>
      </c>
      <c r="I58" s="61">
        <v>0</v>
      </c>
      <c r="J58" s="63">
        <v>0</v>
      </c>
      <c r="K58" s="83">
        <v>15</v>
      </c>
      <c r="L58" s="63"/>
      <c r="M58" s="63"/>
      <c r="N58" s="63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2</v>
      </c>
      <c r="O58" s="83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58" s="84">
        <f>SUM(racers8[[#This Row],[Tour de Sask Omnium (B)]]+racers8[[#This Row],[RMCC - Omnium (A)]]+racers8[[#This Row],[Tour de Bowness - Omnium (A)]])</f>
        <v>6</v>
      </c>
      <c r="Q58" s="64"/>
      <c r="R58" s="65"/>
      <c r="S58" s="66"/>
      <c r="T58" s="120"/>
      <c r="U58" s="66"/>
      <c r="V58" s="65"/>
      <c r="W58" s="67">
        <v>2</v>
      </c>
      <c r="X58" s="66"/>
      <c r="Y58" s="66">
        <v>2</v>
      </c>
      <c r="Z58" s="64"/>
      <c r="AA58" s="120">
        <v>15</v>
      </c>
      <c r="AB58" s="64"/>
      <c r="AC58" s="66">
        <v>4</v>
      </c>
      <c r="AD58" s="66"/>
      <c r="AE58" s="66"/>
      <c r="AF58" s="66"/>
      <c r="AG58" s="65"/>
      <c r="AH58" s="121"/>
      <c r="AI58" s="65"/>
      <c r="AJ58" s="66"/>
      <c r="AK58" s="65"/>
      <c r="AL58" s="64"/>
      <c r="AM58" s="64"/>
      <c r="AN58" s="65"/>
      <c r="AO58" s="66"/>
      <c r="AP58" s="66"/>
      <c r="AQ58" s="66"/>
      <c r="AR58" s="120"/>
      <c r="AS58" s="36"/>
    </row>
    <row r="59" spans="1:45" ht="15.75" thickBot="1" x14ac:dyDescent="0.3">
      <c r="A59" s="150"/>
      <c r="B59" s="64" t="s">
        <v>794</v>
      </c>
      <c r="C59" s="64" t="s">
        <v>414</v>
      </c>
      <c r="D59" s="154" t="s">
        <v>31</v>
      </c>
      <c r="E59" s="58">
        <f>SUM(N59,O59,P59)</f>
        <v>8</v>
      </c>
      <c r="F59" s="60">
        <f>SUM(G59,H59,I59,J59,L59,N59)</f>
        <v>8</v>
      </c>
      <c r="G59" s="60">
        <f>+IF(SUM(K59,M59,O59)&gt;20,20,SUM(K59,M59,O59))</f>
        <v>0</v>
      </c>
      <c r="H59" s="63"/>
      <c r="I59" s="63"/>
      <c r="J59" s="155"/>
      <c r="K59" s="153"/>
      <c r="L59" s="63"/>
      <c r="M59" s="63"/>
      <c r="N59" s="63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8</v>
      </c>
      <c r="O59" s="83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59" s="84">
        <f>SUM(racers8[[#This Row],[Tour de Sask Omnium (B)]]+racers8[[#This Row],[RMCC - Omnium (A)]]+racers8[[#This Row],[Tour de Bowness - Omnium (A)]])</f>
        <v>0</v>
      </c>
      <c r="Q59" s="64"/>
      <c r="R59" s="65"/>
      <c r="S59" s="66"/>
      <c r="T59" s="120"/>
      <c r="U59" s="66"/>
      <c r="V59" s="65"/>
      <c r="W59" s="67"/>
      <c r="X59" s="66"/>
      <c r="Y59" s="66"/>
      <c r="Z59" s="64"/>
      <c r="AA59" s="120"/>
      <c r="AB59" s="64"/>
      <c r="AC59" s="66"/>
      <c r="AD59" s="66"/>
      <c r="AE59" s="66"/>
      <c r="AF59" s="66"/>
      <c r="AG59" s="65"/>
      <c r="AH59" s="121"/>
      <c r="AI59" s="65"/>
      <c r="AJ59" s="66"/>
      <c r="AK59" s="65"/>
      <c r="AL59" s="64"/>
      <c r="AM59" s="64"/>
      <c r="AN59" s="65">
        <v>8</v>
      </c>
      <c r="AO59" s="66"/>
      <c r="AP59" s="66"/>
      <c r="AQ59" s="66"/>
      <c r="AR59" s="120"/>
      <c r="AS59" s="36"/>
    </row>
    <row r="60" spans="1:45" ht="15.75" thickBot="1" x14ac:dyDescent="0.3">
      <c r="A60" s="150"/>
      <c r="B60" s="57" t="s">
        <v>151</v>
      </c>
      <c r="C60" s="57" t="s">
        <v>80</v>
      </c>
      <c r="D60" s="164" t="s">
        <v>48</v>
      </c>
      <c r="E60" s="58">
        <f>SUM(N60,O60,P60)</f>
        <v>6</v>
      </c>
      <c r="F60" s="59">
        <f>SUM(G60,H60,I60,J60,L60,N60)</f>
        <v>22</v>
      </c>
      <c r="G60" s="60">
        <f>+IF(SUM(K60,M60,O60)&gt;20,20,SUM(K60,M60,O60))</f>
        <v>0</v>
      </c>
      <c r="H60" s="61">
        <v>0</v>
      </c>
      <c r="I60" s="61">
        <v>0</v>
      </c>
      <c r="J60" s="63">
        <v>16</v>
      </c>
      <c r="K60" s="83">
        <v>0</v>
      </c>
      <c r="L60" s="63"/>
      <c r="M60" s="63"/>
      <c r="N60" s="63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6</v>
      </c>
      <c r="O60" s="83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60" s="84">
        <f>SUM(racers8[[#This Row],[Tour de Sask Omnium (B)]]+racers8[[#This Row],[RMCC - Omnium (A)]]+racers8[[#This Row],[Tour de Bowness - Omnium (A)]])</f>
        <v>0</v>
      </c>
      <c r="Q60" s="64"/>
      <c r="R60" s="65"/>
      <c r="S60" s="66"/>
      <c r="T60" s="120">
        <v>6</v>
      </c>
      <c r="U60" s="66"/>
      <c r="V60" s="65"/>
      <c r="W60" s="67"/>
      <c r="X60" s="66"/>
      <c r="Y60" s="66"/>
      <c r="Z60" s="64"/>
      <c r="AA60" s="120"/>
      <c r="AB60" s="64"/>
      <c r="AC60" s="66"/>
      <c r="AD60" s="66"/>
      <c r="AE60" s="66"/>
      <c r="AF60" s="120"/>
      <c r="AG60" s="65"/>
      <c r="AH60" s="121"/>
      <c r="AI60" s="65"/>
      <c r="AJ60" s="66"/>
      <c r="AK60" s="65"/>
      <c r="AL60" s="64"/>
      <c r="AM60" s="64"/>
      <c r="AN60" s="65"/>
      <c r="AO60" s="66"/>
      <c r="AP60" s="66"/>
      <c r="AQ60" s="66"/>
      <c r="AR60" s="120"/>
      <c r="AS60" s="36"/>
    </row>
    <row r="61" spans="1:45" ht="15.75" thickBot="1" x14ac:dyDescent="0.3">
      <c r="A61" s="150"/>
      <c r="B61" s="57" t="s">
        <v>335</v>
      </c>
      <c r="C61" s="57" t="s">
        <v>332</v>
      </c>
      <c r="D61" s="164" t="s">
        <v>17</v>
      </c>
      <c r="E61" s="58">
        <f>SUM(N61,O61,P61)</f>
        <v>6</v>
      </c>
      <c r="F61" s="60">
        <f>SUM(G61,H61,I61,J61,L61,N61)</f>
        <v>8</v>
      </c>
      <c r="G61" s="60">
        <f>+IF(SUM(K61,M61,O61)&gt;20,20,SUM(K61,M61,O61))</f>
        <v>0</v>
      </c>
      <c r="H61" s="61"/>
      <c r="I61" s="61"/>
      <c r="J61" s="63">
        <v>2</v>
      </c>
      <c r="K61" s="83">
        <v>0</v>
      </c>
      <c r="L61" s="63"/>
      <c r="M61" s="63"/>
      <c r="N61" s="63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6</v>
      </c>
      <c r="O61" s="83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61" s="84">
        <f>SUM(racers8[[#This Row],[Tour de Sask Omnium (B)]]+racers8[[#This Row],[RMCC - Omnium (A)]]+racers8[[#This Row],[Tour de Bowness - Omnium (A)]])</f>
        <v>0</v>
      </c>
      <c r="Q61" s="64"/>
      <c r="R61" s="65"/>
      <c r="S61" s="66"/>
      <c r="T61" s="120"/>
      <c r="U61" s="66"/>
      <c r="V61" s="65"/>
      <c r="W61" s="67"/>
      <c r="X61" s="66"/>
      <c r="Y61" s="66"/>
      <c r="Z61" s="64"/>
      <c r="AA61" s="120"/>
      <c r="AB61" s="64">
        <v>6</v>
      </c>
      <c r="AC61" s="66"/>
      <c r="AD61" s="66"/>
      <c r="AE61" s="66"/>
      <c r="AF61" s="66"/>
      <c r="AG61" s="65"/>
      <c r="AH61" s="121"/>
      <c r="AI61" s="65"/>
      <c r="AJ61" s="66"/>
      <c r="AK61" s="65"/>
      <c r="AL61" s="64"/>
      <c r="AM61" s="64"/>
      <c r="AN61" s="65"/>
      <c r="AO61" s="66"/>
      <c r="AP61" s="66"/>
      <c r="AQ61" s="66"/>
      <c r="AR61" s="120"/>
      <c r="AS61" s="36"/>
    </row>
    <row r="62" spans="1:45" ht="15.75" thickBot="1" x14ac:dyDescent="0.3">
      <c r="A62" s="150"/>
      <c r="B62" s="64" t="s">
        <v>566</v>
      </c>
      <c r="C62" s="64" t="s">
        <v>766</v>
      </c>
      <c r="D62" s="154" t="s">
        <v>19</v>
      </c>
      <c r="E62" s="58">
        <f>SUM(N62,O62,P62)</f>
        <v>6</v>
      </c>
      <c r="F62" s="60">
        <f>SUM(G62,H62,I62,J62,L62,N62)</f>
        <v>6</v>
      </c>
      <c r="G62" s="60">
        <f>+IF(SUM(K62,M62,O62)&gt;20,20,SUM(K62,M62,O62))</f>
        <v>0</v>
      </c>
      <c r="H62" s="63"/>
      <c r="I62" s="63"/>
      <c r="J62" s="155"/>
      <c r="K62" s="153"/>
      <c r="L62" s="63"/>
      <c r="M62" s="63"/>
      <c r="N62" s="63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6</v>
      </c>
      <c r="O62" s="83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62" s="84">
        <f>SUM(racers8[[#This Row],[Tour de Sask Omnium (B)]]+racers8[[#This Row],[RMCC - Omnium (A)]]+racers8[[#This Row],[Tour de Bowness - Omnium (A)]])</f>
        <v>0</v>
      </c>
      <c r="Q62" s="64"/>
      <c r="R62" s="65"/>
      <c r="S62" s="66"/>
      <c r="T62" s="120"/>
      <c r="U62" s="66"/>
      <c r="V62" s="65"/>
      <c r="W62" s="67"/>
      <c r="X62" s="66"/>
      <c r="Y62" s="66"/>
      <c r="Z62" s="64"/>
      <c r="AA62" s="120"/>
      <c r="AB62" s="64"/>
      <c r="AC62" s="66"/>
      <c r="AD62" s="66"/>
      <c r="AE62" s="66"/>
      <c r="AF62" s="66"/>
      <c r="AG62" s="65"/>
      <c r="AH62" s="121"/>
      <c r="AI62" s="65"/>
      <c r="AJ62" s="66">
        <v>6</v>
      </c>
      <c r="AK62" s="65"/>
      <c r="AL62" s="64"/>
      <c r="AM62" s="64"/>
      <c r="AN62" s="65"/>
      <c r="AO62" s="66"/>
      <c r="AP62" s="66"/>
      <c r="AQ62" s="66"/>
      <c r="AR62" s="120"/>
      <c r="AS62" s="36"/>
    </row>
    <row r="63" spans="1:45" ht="15.75" thickBot="1" x14ac:dyDescent="0.3">
      <c r="A63" s="150"/>
      <c r="B63" s="57" t="s">
        <v>376</v>
      </c>
      <c r="C63" s="57" t="s">
        <v>377</v>
      </c>
      <c r="D63" s="164" t="s">
        <v>34</v>
      </c>
      <c r="E63" s="58">
        <f>SUM(N63,O63,P63)</f>
        <v>4</v>
      </c>
      <c r="F63" s="60">
        <f>SUM(G63,H63,I63,J63,L63,N63)</f>
        <v>16</v>
      </c>
      <c r="G63" s="60">
        <f>+IF(SUM(K63,M63,O63)&gt;20,20,SUM(K63,M63,O63))</f>
        <v>8</v>
      </c>
      <c r="H63" s="61"/>
      <c r="I63" s="61"/>
      <c r="J63" s="63">
        <v>8</v>
      </c>
      <c r="K63" s="83">
        <v>4</v>
      </c>
      <c r="L63" s="63"/>
      <c r="M63" s="63"/>
      <c r="N63" s="63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0</v>
      </c>
      <c r="O63" s="83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4</v>
      </c>
      <c r="P63" s="84">
        <f>SUM(racers8[[#This Row],[Tour de Sask Omnium (B)]]+racers8[[#This Row],[RMCC - Omnium (A)]]+racers8[[#This Row],[Tour de Bowness - Omnium (A)]])</f>
        <v>0</v>
      </c>
      <c r="Q63" s="64"/>
      <c r="R63" s="65"/>
      <c r="S63" s="66"/>
      <c r="T63" s="120"/>
      <c r="U63" s="66"/>
      <c r="V63" s="65"/>
      <c r="W63" s="67"/>
      <c r="X63" s="66"/>
      <c r="Y63" s="66"/>
      <c r="Z63" s="64"/>
      <c r="AA63" s="120"/>
      <c r="AB63" s="64"/>
      <c r="AC63" s="66"/>
      <c r="AD63" s="66"/>
      <c r="AE63" s="66"/>
      <c r="AF63" s="66"/>
      <c r="AG63" s="65"/>
      <c r="AH63" s="121"/>
      <c r="AI63" s="65"/>
      <c r="AJ63" s="66"/>
      <c r="AK63" s="65"/>
      <c r="AL63" s="64"/>
      <c r="AM63" s="64"/>
      <c r="AN63" s="65"/>
      <c r="AO63" s="66"/>
      <c r="AP63" s="66">
        <v>4</v>
      </c>
      <c r="AQ63" s="66"/>
      <c r="AR63" s="120"/>
      <c r="AS63" s="36"/>
    </row>
    <row r="64" spans="1:45" ht="15.75" thickBot="1" x14ac:dyDescent="0.3">
      <c r="A64" s="150"/>
      <c r="B64" s="57" t="s">
        <v>373</v>
      </c>
      <c r="C64" s="57" t="s">
        <v>374</v>
      </c>
      <c r="D64" s="164" t="s">
        <v>13</v>
      </c>
      <c r="E64" s="58">
        <f>SUM(N64,O64,P64)</f>
        <v>4</v>
      </c>
      <c r="F64" s="59">
        <f>SUM(G64,H64,I64,J64,L64,N64)</f>
        <v>12</v>
      </c>
      <c r="G64" s="60">
        <f>+IF(SUM(K64,M64,O64)&gt;20,20,SUM(K64,M64,O64))</f>
        <v>8</v>
      </c>
      <c r="H64" s="61">
        <v>0</v>
      </c>
      <c r="I64" s="61">
        <v>0</v>
      </c>
      <c r="J64" s="63">
        <v>0</v>
      </c>
      <c r="K64" s="83">
        <v>8</v>
      </c>
      <c r="L64" s="63"/>
      <c r="M64" s="63"/>
      <c r="N64" s="63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4</v>
      </c>
      <c r="O64" s="83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64" s="84">
        <f>SUM(racers8[[#This Row],[Tour de Sask Omnium (B)]]+racers8[[#This Row],[RMCC - Omnium (A)]]+racers8[[#This Row],[Tour de Bowness - Omnium (A)]])</f>
        <v>0</v>
      </c>
      <c r="Q64" s="64"/>
      <c r="R64" s="65"/>
      <c r="S64" s="66"/>
      <c r="T64" s="120"/>
      <c r="U64" s="66"/>
      <c r="V64" s="65"/>
      <c r="W64" s="67"/>
      <c r="X64" s="66"/>
      <c r="Y64" s="66"/>
      <c r="Z64" s="64"/>
      <c r="AA64" s="120"/>
      <c r="AB64" s="64"/>
      <c r="AC64" s="66"/>
      <c r="AD64" s="66"/>
      <c r="AE64" s="66">
        <v>4</v>
      </c>
      <c r="AF64" s="66"/>
      <c r="AG64" s="65"/>
      <c r="AH64" s="121"/>
      <c r="AI64" s="65"/>
      <c r="AJ64" s="66"/>
      <c r="AK64" s="65"/>
      <c r="AL64" s="64"/>
      <c r="AM64" s="64"/>
      <c r="AN64" s="65"/>
      <c r="AO64" s="66"/>
      <c r="AP64" s="66"/>
      <c r="AQ64" s="66"/>
      <c r="AR64" s="120"/>
      <c r="AS64" s="36"/>
    </row>
    <row r="65" spans="1:45" ht="15.75" thickBot="1" x14ac:dyDescent="0.3">
      <c r="A65" s="150"/>
      <c r="B65" s="57" t="s">
        <v>134</v>
      </c>
      <c r="C65" s="57" t="s">
        <v>135</v>
      </c>
      <c r="D65" s="164" t="s">
        <v>34</v>
      </c>
      <c r="E65" s="58">
        <f>SUM(N65,O65,P65)</f>
        <v>4</v>
      </c>
      <c r="F65" s="59">
        <f>SUM(G65,H65,I65,J65,L65,N65)</f>
        <v>7</v>
      </c>
      <c r="G65" s="60">
        <f>+IF(SUM(K65,M65,O65)&gt;20,20,SUM(K65,M65,O65))</f>
        <v>2</v>
      </c>
      <c r="H65" s="61">
        <v>0</v>
      </c>
      <c r="I65" s="61">
        <v>0</v>
      </c>
      <c r="J65" s="63">
        <v>3</v>
      </c>
      <c r="K65" s="83">
        <v>0</v>
      </c>
      <c r="L65" s="63"/>
      <c r="M65" s="63"/>
      <c r="N65" s="63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2</v>
      </c>
      <c r="O65" s="83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2</v>
      </c>
      <c r="P65" s="84">
        <f>SUM(racers8[[#This Row],[Tour de Sask Omnium (B)]]+racers8[[#This Row],[RMCC - Omnium (A)]]+racers8[[#This Row],[Tour de Bowness - Omnium (A)]])</f>
        <v>0</v>
      </c>
      <c r="Q65" s="64"/>
      <c r="R65" s="65"/>
      <c r="S65" s="66"/>
      <c r="T65" s="120"/>
      <c r="U65" s="66"/>
      <c r="V65" s="65"/>
      <c r="W65" s="67"/>
      <c r="X65" s="66"/>
      <c r="Y65" s="66"/>
      <c r="Z65" s="64"/>
      <c r="AA65" s="120"/>
      <c r="AB65" s="64"/>
      <c r="AC65" s="66"/>
      <c r="AD65" s="66"/>
      <c r="AE65" s="66">
        <v>2</v>
      </c>
      <c r="AF65" s="120"/>
      <c r="AG65" s="65"/>
      <c r="AH65" s="121"/>
      <c r="AI65" s="65"/>
      <c r="AJ65" s="66"/>
      <c r="AK65" s="65"/>
      <c r="AL65" s="64"/>
      <c r="AM65" s="64"/>
      <c r="AN65" s="65"/>
      <c r="AO65" s="66"/>
      <c r="AP65" s="66"/>
      <c r="AQ65" s="66">
        <v>2</v>
      </c>
      <c r="AR65" s="120"/>
      <c r="AS65" s="36"/>
    </row>
    <row r="66" spans="1:45" ht="15.75" thickBot="1" x14ac:dyDescent="0.3">
      <c r="A66" s="150"/>
      <c r="B66" s="64" t="s">
        <v>692</v>
      </c>
      <c r="C66" s="64" t="s">
        <v>691</v>
      </c>
      <c r="D66" s="154" t="s">
        <v>259</v>
      </c>
      <c r="E66" s="58">
        <f>SUM(N66,O66,P66)</f>
        <v>4</v>
      </c>
      <c r="F66" s="60">
        <f>SUM(G66,H66,I66,J66,L66,N66)</f>
        <v>4</v>
      </c>
      <c r="G66" s="60">
        <f>+IF(SUM(K66,M66,O66)&gt;20,20,SUM(K66,M66,O66))</f>
        <v>0</v>
      </c>
      <c r="H66" s="63"/>
      <c r="I66" s="63"/>
      <c r="J66" s="155"/>
      <c r="K66" s="153"/>
      <c r="L66" s="63"/>
      <c r="M66" s="63"/>
      <c r="N66" s="63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4</v>
      </c>
      <c r="O66" s="83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66" s="84">
        <f>SUM(racers8[[#This Row],[Tour de Sask Omnium (B)]]+racers8[[#This Row],[RMCC - Omnium (A)]]+racers8[[#This Row],[Tour de Bowness - Omnium (A)]])</f>
        <v>0</v>
      </c>
      <c r="Q66" s="64"/>
      <c r="R66" s="65"/>
      <c r="S66" s="66"/>
      <c r="T66" s="120"/>
      <c r="U66" s="66"/>
      <c r="V66" s="65"/>
      <c r="W66" s="67"/>
      <c r="X66" s="66"/>
      <c r="Y66" s="66"/>
      <c r="Z66" s="64"/>
      <c r="AA66" s="120"/>
      <c r="AB66" s="64">
        <v>4</v>
      </c>
      <c r="AC66" s="66"/>
      <c r="AD66" s="66"/>
      <c r="AE66" s="66"/>
      <c r="AF66" s="66"/>
      <c r="AG66" s="65"/>
      <c r="AH66" s="121"/>
      <c r="AI66" s="65"/>
      <c r="AJ66" s="66"/>
      <c r="AK66" s="65"/>
      <c r="AL66" s="64"/>
      <c r="AM66" s="64"/>
      <c r="AN66" s="65"/>
      <c r="AO66" s="66"/>
      <c r="AP66" s="66"/>
      <c r="AQ66" s="66"/>
      <c r="AR66" s="120"/>
      <c r="AS66" s="36"/>
    </row>
    <row r="67" spans="1:45" ht="15.75" thickBot="1" x14ac:dyDescent="0.3">
      <c r="A67" s="150"/>
      <c r="B67" s="64" t="s">
        <v>750</v>
      </c>
      <c r="C67" s="64" t="s">
        <v>233</v>
      </c>
      <c r="D67" s="154" t="s">
        <v>236</v>
      </c>
      <c r="E67" s="58">
        <f>SUM(N67,O67,P67)</f>
        <v>4</v>
      </c>
      <c r="F67" s="60">
        <f>SUM(G67,H67,I67,J67,L67,N67)</f>
        <v>4</v>
      </c>
      <c r="G67" s="60">
        <f>+IF(SUM(K67,M67,O67)&gt;20,20,SUM(K67,M67,O67))</f>
        <v>0</v>
      </c>
      <c r="H67" s="63"/>
      <c r="I67" s="63"/>
      <c r="J67" s="155"/>
      <c r="K67" s="153"/>
      <c r="L67" s="63"/>
      <c r="M67" s="63"/>
      <c r="N67" s="63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4</v>
      </c>
      <c r="O67" s="83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67" s="84">
        <f>SUM(racers8[[#This Row],[Tour de Sask Omnium (B)]]+racers8[[#This Row],[RMCC - Omnium (A)]]+racers8[[#This Row],[Tour de Bowness - Omnium (A)]])</f>
        <v>0</v>
      </c>
      <c r="Q67" s="64"/>
      <c r="R67" s="65"/>
      <c r="S67" s="66"/>
      <c r="T67" s="120"/>
      <c r="U67" s="66"/>
      <c r="V67" s="65"/>
      <c r="W67" s="67"/>
      <c r="X67" s="66"/>
      <c r="Y67" s="66"/>
      <c r="Z67" s="64"/>
      <c r="AA67" s="120"/>
      <c r="AB67" s="64"/>
      <c r="AC67" s="66"/>
      <c r="AD67" s="66"/>
      <c r="AE67" s="66"/>
      <c r="AF67" s="66"/>
      <c r="AG67" s="65">
        <v>4</v>
      </c>
      <c r="AH67" s="121"/>
      <c r="AI67" s="65"/>
      <c r="AJ67" s="66"/>
      <c r="AK67" s="65"/>
      <c r="AL67" s="64"/>
      <c r="AM67" s="64"/>
      <c r="AN67" s="65"/>
      <c r="AO67" s="66"/>
      <c r="AP67" s="66"/>
      <c r="AQ67" s="66"/>
      <c r="AR67" s="120"/>
      <c r="AS67" s="36"/>
    </row>
    <row r="68" spans="1:45" ht="15.75" thickBot="1" x14ac:dyDescent="0.3">
      <c r="A68" s="150"/>
      <c r="B68" s="64" t="s">
        <v>228</v>
      </c>
      <c r="C68" s="64" t="s">
        <v>229</v>
      </c>
      <c r="D68" s="154" t="s">
        <v>52</v>
      </c>
      <c r="E68" s="58">
        <f>SUM(N68,O68,P68)</f>
        <v>2</v>
      </c>
      <c r="F68" s="60">
        <f>SUM(G68,H68,I68,J68,L68,N68)</f>
        <v>2</v>
      </c>
      <c r="G68" s="60">
        <f>+IF(SUM(K68,M68,O68)&gt;20,20,SUM(K68,M68,O68))</f>
        <v>2</v>
      </c>
      <c r="H68" s="63"/>
      <c r="I68" s="63"/>
      <c r="J68" s="155"/>
      <c r="K68" s="153"/>
      <c r="L68" s="63"/>
      <c r="M68" s="63"/>
      <c r="N68" s="63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0</v>
      </c>
      <c r="O68" s="83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2</v>
      </c>
      <c r="P68" s="84">
        <f>SUM(racers8[[#This Row],[Tour de Sask Omnium (B)]]+racers8[[#This Row],[RMCC - Omnium (A)]]+racers8[[#This Row],[Tour de Bowness - Omnium (A)]])</f>
        <v>0</v>
      </c>
      <c r="Q68" s="64"/>
      <c r="R68" s="65"/>
      <c r="S68" s="66"/>
      <c r="T68" s="120"/>
      <c r="U68" s="66"/>
      <c r="V68" s="65"/>
      <c r="W68" s="67"/>
      <c r="X68" s="66"/>
      <c r="Y68" s="66"/>
      <c r="Z68" s="64"/>
      <c r="AA68" s="120"/>
      <c r="AB68" s="64"/>
      <c r="AC68" s="66"/>
      <c r="AD68" s="66"/>
      <c r="AE68" s="66"/>
      <c r="AF68" s="66"/>
      <c r="AG68" s="65"/>
      <c r="AH68" s="121"/>
      <c r="AI68" s="65"/>
      <c r="AJ68" s="66"/>
      <c r="AK68" s="65"/>
      <c r="AL68" s="64"/>
      <c r="AM68" s="64"/>
      <c r="AN68" s="65"/>
      <c r="AO68" s="66"/>
      <c r="AP68" s="66">
        <v>2</v>
      </c>
      <c r="AQ68" s="66"/>
      <c r="AR68" s="120"/>
      <c r="AS68" s="36"/>
    </row>
    <row r="69" spans="1:45" ht="15.75" thickBot="1" x14ac:dyDescent="0.3">
      <c r="A69" s="150"/>
      <c r="B69" s="57" t="s">
        <v>338</v>
      </c>
      <c r="C69" s="57" t="s">
        <v>337</v>
      </c>
      <c r="D69" s="164" t="s">
        <v>52</v>
      </c>
      <c r="E69" s="58">
        <f>SUM(N69,O69,P69)</f>
        <v>0</v>
      </c>
      <c r="F69" s="187">
        <f>SUM(G69,H69,I69,J69,L69,N69)</f>
        <v>64</v>
      </c>
      <c r="G69" s="60">
        <f>+IF(SUM(K69,M69,O69)&gt;20,20,SUM(K69,M69,O69))</f>
        <v>20</v>
      </c>
      <c r="H69" s="61"/>
      <c r="I69" s="61"/>
      <c r="J69" s="63">
        <v>44</v>
      </c>
      <c r="K69" s="83">
        <v>22</v>
      </c>
      <c r="L69" s="63"/>
      <c r="M69" s="63"/>
      <c r="N69" s="63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0</v>
      </c>
      <c r="O69" s="83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69" s="84">
        <f>SUM(racers8[[#This Row],[Tour de Sask Omnium (B)]]+racers8[[#This Row],[RMCC - Omnium (A)]]+racers8[[#This Row],[Tour de Bowness - Omnium (A)]])</f>
        <v>0</v>
      </c>
      <c r="Q69" s="64"/>
      <c r="R69" s="65"/>
      <c r="S69" s="66"/>
      <c r="T69" s="120"/>
      <c r="U69" s="66"/>
      <c r="V69" s="65"/>
      <c r="W69" s="67"/>
      <c r="X69" s="66"/>
      <c r="Y69" s="66"/>
      <c r="Z69" s="64"/>
      <c r="AA69" s="120"/>
      <c r="AB69" s="64"/>
      <c r="AC69" s="66"/>
      <c r="AD69" s="66"/>
      <c r="AE69" s="66"/>
      <c r="AF69" s="66"/>
      <c r="AG69" s="65"/>
      <c r="AH69" s="121"/>
      <c r="AI69" s="65"/>
      <c r="AJ69" s="66"/>
      <c r="AK69" s="65"/>
      <c r="AL69" s="64"/>
      <c r="AM69" s="64"/>
      <c r="AN69" s="65"/>
      <c r="AO69" s="66"/>
      <c r="AP69" s="66"/>
      <c r="AQ69" s="66"/>
      <c r="AR69" s="120"/>
      <c r="AS69" s="36"/>
    </row>
    <row r="70" spans="1:45" ht="15.75" thickBot="1" x14ac:dyDescent="0.3">
      <c r="A70" s="163"/>
      <c r="B70" s="57" t="s">
        <v>482</v>
      </c>
      <c r="C70" s="57" t="s">
        <v>483</v>
      </c>
      <c r="D70" s="164" t="s">
        <v>212</v>
      </c>
      <c r="E70" s="58">
        <f>SUM(N70,O70,P70)</f>
        <v>0</v>
      </c>
      <c r="F70" s="149">
        <f>SUM(G70,H70,I70,J70,L70,N70)</f>
        <v>47</v>
      </c>
      <c r="G70" s="60">
        <f>+IF(SUM(K70,M70,O70)&gt;20,20,SUM(K70,M70,O70))</f>
        <v>12</v>
      </c>
      <c r="H70" s="61">
        <v>0</v>
      </c>
      <c r="I70" s="61">
        <v>0</v>
      </c>
      <c r="J70" s="63">
        <v>35</v>
      </c>
      <c r="K70" s="83">
        <v>12</v>
      </c>
      <c r="L70" s="63"/>
      <c r="M70" s="63"/>
      <c r="N70" s="63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0</v>
      </c>
      <c r="O70" s="83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70" s="84">
        <f>SUM(racers8[[#This Row],[Tour de Sask Omnium (B)]]+racers8[[#This Row],[RMCC - Omnium (A)]]+racers8[[#This Row],[Tour de Bowness - Omnium (A)]])</f>
        <v>0</v>
      </c>
      <c r="Q70" s="64"/>
      <c r="R70" s="65"/>
      <c r="S70" s="66"/>
      <c r="T70" s="120"/>
      <c r="U70" s="66"/>
      <c r="V70" s="65"/>
      <c r="W70" s="67"/>
      <c r="X70" s="66"/>
      <c r="Y70" s="66"/>
      <c r="Z70" s="64"/>
      <c r="AA70" s="120"/>
      <c r="AB70" s="64"/>
      <c r="AC70" s="66"/>
      <c r="AD70" s="66"/>
      <c r="AE70" s="66"/>
      <c r="AF70" s="66"/>
      <c r="AG70" s="65"/>
      <c r="AH70" s="121"/>
      <c r="AI70" s="65"/>
      <c r="AJ70" s="66"/>
      <c r="AK70" s="65"/>
      <c r="AL70" s="64"/>
      <c r="AM70" s="64"/>
      <c r="AN70" s="65"/>
      <c r="AO70" s="66"/>
      <c r="AP70" s="66"/>
      <c r="AQ70" s="66"/>
      <c r="AR70" s="120"/>
      <c r="AS70" s="36"/>
    </row>
    <row r="71" spans="1:45" ht="15.75" thickBot="1" x14ac:dyDescent="0.3">
      <c r="A71" s="150"/>
      <c r="B71" s="57" t="s">
        <v>356</v>
      </c>
      <c r="C71" s="57" t="s">
        <v>135</v>
      </c>
      <c r="D71" s="164" t="s">
        <v>125</v>
      </c>
      <c r="E71" s="58">
        <f>SUM(N71,O71,P71)</f>
        <v>0</v>
      </c>
      <c r="F71" s="60">
        <f>SUM(G71,H71,I71,J71,L71,N71)</f>
        <v>40</v>
      </c>
      <c r="G71" s="60">
        <f>+IF(SUM(K71,M71,O71)&gt;20,20,SUM(K71,M71,O71))</f>
        <v>16</v>
      </c>
      <c r="H71" s="61"/>
      <c r="I71" s="61"/>
      <c r="J71" s="63">
        <v>24</v>
      </c>
      <c r="K71" s="83">
        <v>16</v>
      </c>
      <c r="L71" s="63"/>
      <c r="M71" s="63"/>
      <c r="N71" s="63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0</v>
      </c>
      <c r="O71" s="83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71" s="84">
        <f>SUM(racers8[[#This Row],[Tour de Sask Omnium (B)]]+racers8[[#This Row],[RMCC - Omnium (A)]]+racers8[[#This Row],[Tour de Bowness - Omnium (A)]])</f>
        <v>0</v>
      </c>
      <c r="Q71" s="64"/>
      <c r="R71" s="65"/>
      <c r="S71" s="66"/>
      <c r="T71" s="120"/>
      <c r="U71" s="66"/>
      <c r="V71" s="65"/>
      <c r="W71" s="67"/>
      <c r="X71" s="66"/>
      <c r="Y71" s="66"/>
      <c r="Z71" s="64"/>
      <c r="AA71" s="120"/>
      <c r="AB71" s="64"/>
      <c r="AC71" s="66"/>
      <c r="AD71" s="66"/>
      <c r="AE71" s="66"/>
      <c r="AF71" s="66"/>
      <c r="AG71" s="65"/>
      <c r="AH71" s="121"/>
      <c r="AI71" s="65"/>
      <c r="AJ71" s="66"/>
      <c r="AK71" s="65"/>
      <c r="AL71" s="64"/>
      <c r="AM71" s="64"/>
      <c r="AN71" s="65"/>
      <c r="AO71" s="66"/>
      <c r="AP71" s="66"/>
      <c r="AQ71" s="66"/>
      <c r="AR71" s="120"/>
      <c r="AS71" s="36"/>
    </row>
    <row r="72" spans="1:45" ht="15.75" thickBot="1" x14ac:dyDescent="0.3">
      <c r="A72" s="150"/>
      <c r="B72" s="57" t="s">
        <v>465</v>
      </c>
      <c r="C72" s="57" t="s">
        <v>466</v>
      </c>
      <c r="D72" s="164" t="s">
        <v>48</v>
      </c>
      <c r="E72" s="58">
        <f>SUM(N72,O72,P72)</f>
        <v>0</v>
      </c>
      <c r="F72" s="60">
        <f>SUM(G72,H72,I72,J72,L72,N72)</f>
        <v>24</v>
      </c>
      <c r="G72" s="60">
        <f>+IF(SUM(K72,M72,O72)&gt;20,20,SUM(K72,M72,O72))</f>
        <v>0</v>
      </c>
      <c r="H72" s="61"/>
      <c r="I72" s="61"/>
      <c r="J72" s="63">
        <v>24</v>
      </c>
      <c r="K72" s="83">
        <v>0</v>
      </c>
      <c r="L72" s="63"/>
      <c r="M72" s="63"/>
      <c r="N72" s="63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0</v>
      </c>
      <c r="O72" s="83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72" s="84">
        <f>SUM(racers8[[#This Row],[Tour de Sask Omnium (B)]]+racers8[[#This Row],[RMCC - Omnium (A)]]+racers8[[#This Row],[Tour de Bowness - Omnium (A)]])</f>
        <v>0</v>
      </c>
      <c r="Q72" s="64"/>
      <c r="R72" s="65"/>
      <c r="S72" s="66"/>
      <c r="T72" s="120"/>
      <c r="U72" s="66"/>
      <c r="V72" s="65"/>
      <c r="W72" s="67"/>
      <c r="X72" s="66"/>
      <c r="Y72" s="66"/>
      <c r="Z72" s="64"/>
      <c r="AA72" s="120"/>
      <c r="AB72" s="64"/>
      <c r="AC72" s="66"/>
      <c r="AD72" s="66"/>
      <c r="AE72" s="66"/>
      <c r="AF72" s="66"/>
      <c r="AG72" s="65"/>
      <c r="AH72" s="121"/>
      <c r="AI72" s="65"/>
      <c r="AJ72" s="66"/>
      <c r="AK72" s="65"/>
      <c r="AL72" s="64"/>
      <c r="AM72" s="64"/>
      <c r="AN72" s="65"/>
      <c r="AO72" s="66"/>
      <c r="AP72" s="66"/>
      <c r="AQ72" s="66"/>
      <c r="AR72" s="120"/>
      <c r="AS72" s="36"/>
    </row>
    <row r="73" spans="1:45" ht="15.75" thickBot="1" x14ac:dyDescent="0.3">
      <c r="A73" s="150"/>
      <c r="B73" s="57" t="s">
        <v>341</v>
      </c>
      <c r="C73" s="57" t="s">
        <v>27</v>
      </c>
      <c r="D73" s="164" t="s">
        <v>48</v>
      </c>
      <c r="E73" s="58">
        <f>SUM(N73,O73,P73)</f>
        <v>0</v>
      </c>
      <c r="F73" s="60">
        <f>SUM(G73,H73,I73,J73,L73,N73)</f>
        <v>23</v>
      </c>
      <c r="G73" s="60">
        <f>+IF(SUM(K73,M73,O73)&gt;20,20,SUM(K73,M73,O73))</f>
        <v>0</v>
      </c>
      <c r="H73" s="61"/>
      <c r="I73" s="61"/>
      <c r="J73" s="63">
        <v>23</v>
      </c>
      <c r="K73" s="83">
        <v>0</v>
      </c>
      <c r="L73" s="63"/>
      <c r="M73" s="63"/>
      <c r="N73" s="63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0</v>
      </c>
      <c r="O73" s="83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73" s="84">
        <f>SUM(racers8[[#This Row],[Tour de Sask Omnium (B)]]+racers8[[#This Row],[RMCC - Omnium (A)]]+racers8[[#This Row],[Tour de Bowness - Omnium (A)]])</f>
        <v>0</v>
      </c>
      <c r="Q73" s="64"/>
      <c r="R73" s="65"/>
      <c r="S73" s="66"/>
      <c r="T73" s="120"/>
      <c r="U73" s="66"/>
      <c r="V73" s="65"/>
      <c r="W73" s="67"/>
      <c r="X73" s="66"/>
      <c r="Y73" s="66"/>
      <c r="Z73" s="64"/>
      <c r="AA73" s="120"/>
      <c r="AB73" s="64"/>
      <c r="AC73" s="66"/>
      <c r="AD73" s="66"/>
      <c r="AE73" s="66"/>
      <c r="AF73" s="66"/>
      <c r="AG73" s="65"/>
      <c r="AH73" s="121"/>
      <c r="AI73" s="65"/>
      <c r="AJ73" s="66"/>
      <c r="AK73" s="65"/>
      <c r="AL73" s="64"/>
      <c r="AM73" s="64"/>
      <c r="AN73" s="65"/>
      <c r="AO73" s="66"/>
      <c r="AP73" s="66"/>
      <c r="AQ73" s="66"/>
      <c r="AR73" s="120"/>
      <c r="AS73" s="36"/>
    </row>
    <row r="74" spans="1:45" ht="15.75" thickBot="1" x14ac:dyDescent="0.3">
      <c r="A74" s="150"/>
      <c r="B74" s="64" t="s">
        <v>369</v>
      </c>
      <c r="C74" s="64" t="s">
        <v>370</v>
      </c>
      <c r="D74" s="154" t="s">
        <v>48</v>
      </c>
      <c r="E74" s="58">
        <f>SUM(N74,O74,P74)</f>
        <v>0</v>
      </c>
      <c r="F74" s="59">
        <f>SUM(G74,H74,I74,J74,L74,N74)</f>
        <v>23</v>
      </c>
      <c r="G74" s="60">
        <f>+IF(SUM(K74,M74,O74)&gt;20,20,SUM(K74,M74,O74))</f>
        <v>20</v>
      </c>
      <c r="H74" s="61">
        <v>0</v>
      </c>
      <c r="I74" s="61">
        <v>0</v>
      </c>
      <c r="J74" s="63">
        <v>3</v>
      </c>
      <c r="K74" s="83">
        <v>20</v>
      </c>
      <c r="L74" s="63"/>
      <c r="M74" s="63"/>
      <c r="N74" s="63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0</v>
      </c>
      <c r="O74" s="83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74" s="84">
        <f>SUM(racers8[[#This Row],[Tour de Sask Omnium (B)]]+racers8[[#This Row],[RMCC - Omnium (A)]]+racers8[[#This Row],[Tour de Bowness - Omnium (A)]])</f>
        <v>0</v>
      </c>
      <c r="Q74" s="64"/>
      <c r="R74" s="65"/>
      <c r="S74" s="66"/>
      <c r="T74" s="120"/>
      <c r="U74" s="66"/>
      <c r="V74" s="65"/>
      <c r="W74" s="67"/>
      <c r="X74" s="66"/>
      <c r="Y74" s="66"/>
      <c r="Z74" s="64"/>
      <c r="AA74" s="120"/>
      <c r="AB74" s="64"/>
      <c r="AC74" s="66"/>
      <c r="AD74" s="66"/>
      <c r="AE74" s="66"/>
      <c r="AF74" s="66"/>
      <c r="AG74" s="65"/>
      <c r="AH74" s="121"/>
      <c r="AI74" s="65"/>
      <c r="AJ74" s="66"/>
      <c r="AK74" s="65"/>
      <c r="AL74" s="64"/>
      <c r="AM74" s="64"/>
      <c r="AN74" s="65"/>
      <c r="AO74" s="66"/>
      <c r="AP74" s="66"/>
      <c r="AQ74" s="66"/>
      <c r="AR74" s="120"/>
      <c r="AS74" s="36"/>
    </row>
    <row r="75" spans="1:45" ht="15.75" thickBot="1" x14ac:dyDescent="0.3">
      <c r="A75" s="150"/>
      <c r="B75" s="57" t="s">
        <v>340</v>
      </c>
      <c r="C75" s="57" t="s">
        <v>339</v>
      </c>
      <c r="D75" s="164" t="s">
        <v>31</v>
      </c>
      <c r="E75" s="58">
        <f>SUM(N75,O75,P75)</f>
        <v>0</v>
      </c>
      <c r="F75" s="60">
        <f>SUM(G75,H75,I75,J75,L75,N75)</f>
        <v>22</v>
      </c>
      <c r="G75" s="60">
        <f>+IF(SUM(K75,M75,O75)&gt;20,20,SUM(K75,M75,O75))</f>
        <v>8</v>
      </c>
      <c r="H75" s="61"/>
      <c r="I75" s="61"/>
      <c r="J75" s="63">
        <v>14</v>
      </c>
      <c r="K75" s="83">
        <v>8</v>
      </c>
      <c r="L75" s="63"/>
      <c r="M75" s="63"/>
      <c r="N75" s="63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0</v>
      </c>
      <c r="O75" s="83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75" s="84">
        <f>SUM(racers8[[#This Row],[Tour de Sask Omnium (B)]]+racers8[[#This Row],[RMCC - Omnium (A)]]+racers8[[#This Row],[Tour de Bowness - Omnium (A)]])</f>
        <v>0</v>
      </c>
      <c r="Q75" s="64"/>
      <c r="R75" s="65"/>
      <c r="S75" s="66"/>
      <c r="T75" s="120"/>
      <c r="U75" s="66"/>
      <c r="V75" s="65"/>
      <c r="W75" s="67"/>
      <c r="X75" s="66"/>
      <c r="Y75" s="66"/>
      <c r="Z75" s="64"/>
      <c r="AA75" s="120"/>
      <c r="AB75" s="64"/>
      <c r="AC75" s="66"/>
      <c r="AD75" s="66"/>
      <c r="AE75" s="66"/>
      <c r="AF75" s="66"/>
      <c r="AG75" s="65"/>
      <c r="AH75" s="121"/>
      <c r="AI75" s="65"/>
      <c r="AJ75" s="66"/>
      <c r="AK75" s="65"/>
      <c r="AL75" s="64"/>
      <c r="AM75" s="64"/>
      <c r="AN75" s="65"/>
      <c r="AO75" s="66"/>
      <c r="AP75" s="66"/>
      <c r="AQ75" s="66"/>
      <c r="AR75" s="120"/>
      <c r="AS75" s="36"/>
    </row>
    <row r="76" spans="1:45" ht="15.75" thickBot="1" x14ac:dyDescent="0.3">
      <c r="A76" s="150"/>
      <c r="B76" s="57" t="s">
        <v>242</v>
      </c>
      <c r="C76" s="57" t="s">
        <v>47</v>
      </c>
      <c r="D76" s="164" t="s">
        <v>48</v>
      </c>
      <c r="E76" s="58">
        <f>SUM(N76,O76,P76)</f>
        <v>0</v>
      </c>
      <c r="F76" s="60">
        <f>SUM(G76,H76,I76,J76,L76,N76)</f>
        <v>20</v>
      </c>
      <c r="G76" s="60">
        <f>+IF(SUM(K76,M76,O76)&gt;20,20,SUM(K76,M76,O76))</f>
        <v>20</v>
      </c>
      <c r="H76" s="61"/>
      <c r="I76" s="61"/>
      <c r="J76" s="63">
        <v>0</v>
      </c>
      <c r="K76" s="83">
        <v>25</v>
      </c>
      <c r="L76" s="63"/>
      <c r="M76" s="63"/>
      <c r="N76" s="63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0</v>
      </c>
      <c r="O76" s="83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76" s="84">
        <f>SUM(racers8[[#This Row],[Tour de Sask Omnium (B)]]+racers8[[#This Row],[RMCC - Omnium (A)]]+racers8[[#This Row],[Tour de Bowness - Omnium (A)]])</f>
        <v>0</v>
      </c>
      <c r="Q76" s="64"/>
      <c r="R76" s="65"/>
      <c r="S76" s="66"/>
      <c r="T76" s="120"/>
      <c r="U76" s="66"/>
      <c r="V76" s="65"/>
      <c r="W76" s="67"/>
      <c r="X76" s="66"/>
      <c r="Y76" s="66"/>
      <c r="Z76" s="64"/>
      <c r="AA76" s="120"/>
      <c r="AB76" s="64"/>
      <c r="AC76" s="66"/>
      <c r="AD76" s="66"/>
      <c r="AE76" s="66"/>
      <c r="AF76" s="66"/>
      <c r="AG76" s="65"/>
      <c r="AH76" s="121"/>
      <c r="AI76" s="65"/>
      <c r="AJ76" s="66"/>
      <c r="AK76" s="65"/>
      <c r="AL76" s="64"/>
      <c r="AM76" s="64"/>
      <c r="AN76" s="65"/>
      <c r="AO76" s="66"/>
      <c r="AP76" s="66"/>
      <c r="AQ76" s="66"/>
      <c r="AR76" s="120"/>
      <c r="AS76" s="36"/>
    </row>
    <row r="77" spans="1:45" ht="15.75" thickBot="1" x14ac:dyDescent="0.3">
      <c r="A77" s="150"/>
      <c r="B77" s="64" t="s">
        <v>590</v>
      </c>
      <c r="C77" s="64" t="s">
        <v>132</v>
      </c>
      <c r="D77" s="154" t="s">
        <v>52</v>
      </c>
      <c r="E77" s="58">
        <f>SUM(N77,O77,P77)</f>
        <v>0</v>
      </c>
      <c r="F77" s="59">
        <f>SUM(G77,H77,I77,J77,L77,N77)</f>
        <v>20</v>
      </c>
      <c r="G77" s="60">
        <f>+IF(SUM(K77,M77,O77)&gt;20,20,SUM(K77,M77,O77))</f>
        <v>20</v>
      </c>
      <c r="H77" s="61">
        <v>0</v>
      </c>
      <c r="I77" s="61">
        <v>0</v>
      </c>
      <c r="J77" s="63">
        <v>0</v>
      </c>
      <c r="K77" s="83">
        <v>21</v>
      </c>
      <c r="L77" s="63"/>
      <c r="M77" s="63"/>
      <c r="N77" s="63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0</v>
      </c>
      <c r="O77" s="83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77" s="84">
        <f>SUM(racers8[[#This Row],[Tour de Sask Omnium (B)]]+racers8[[#This Row],[RMCC - Omnium (A)]]+racers8[[#This Row],[Tour de Bowness - Omnium (A)]])</f>
        <v>0</v>
      </c>
      <c r="Q77" s="64"/>
      <c r="R77" s="65"/>
      <c r="S77" s="66"/>
      <c r="T77" s="120"/>
      <c r="U77" s="66"/>
      <c r="V77" s="65"/>
      <c r="W77" s="67"/>
      <c r="X77" s="66"/>
      <c r="Y77" s="66"/>
      <c r="Z77" s="64"/>
      <c r="AA77" s="120"/>
      <c r="AB77" s="64"/>
      <c r="AC77" s="66"/>
      <c r="AD77" s="66"/>
      <c r="AE77" s="66"/>
      <c r="AF77" s="66"/>
      <c r="AG77" s="65"/>
      <c r="AH77" s="121"/>
      <c r="AI77" s="65"/>
      <c r="AJ77" s="66"/>
      <c r="AK77" s="65"/>
      <c r="AL77" s="64"/>
      <c r="AM77" s="64"/>
      <c r="AN77" s="65"/>
      <c r="AO77" s="66"/>
      <c r="AP77" s="66"/>
      <c r="AQ77" s="66"/>
      <c r="AR77" s="120"/>
      <c r="AS77" s="36"/>
    </row>
    <row r="78" spans="1:45" ht="15.75" thickBot="1" x14ac:dyDescent="0.3">
      <c r="A78" s="150"/>
      <c r="B78" s="57" t="s">
        <v>342</v>
      </c>
      <c r="C78" s="57" t="s">
        <v>533</v>
      </c>
      <c r="D78" s="164" t="s">
        <v>44</v>
      </c>
      <c r="E78" s="58">
        <f>SUM(N78,O78,P78)</f>
        <v>0</v>
      </c>
      <c r="F78" s="60">
        <f>SUM(G78,H78,I78,J78,L78,N78)</f>
        <v>15</v>
      </c>
      <c r="G78" s="60">
        <f>+IF(SUM(K78,M78,O78)&gt;20,20,SUM(K78,M78,O78))</f>
        <v>15</v>
      </c>
      <c r="H78" s="61"/>
      <c r="I78" s="61"/>
      <c r="J78" s="63">
        <v>0</v>
      </c>
      <c r="K78" s="83">
        <v>15</v>
      </c>
      <c r="L78" s="63"/>
      <c r="M78" s="63"/>
      <c r="N78" s="63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0</v>
      </c>
      <c r="O78" s="83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78" s="84">
        <f>SUM(racers8[[#This Row],[Tour de Sask Omnium (B)]]+racers8[[#This Row],[RMCC - Omnium (A)]]+racers8[[#This Row],[Tour de Bowness - Omnium (A)]])</f>
        <v>0</v>
      </c>
      <c r="Q78" s="64"/>
      <c r="R78" s="65"/>
      <c r="S78" s="66"/>
      <c r="T78" s="120"/>
      <c r="U78" s="66"/>
      <c r="V78" s="65"/>
      <c r="W78" s="67"/>
      <c r="X78" s="66"/>
      <c r="Y78" s="66"/>
      <c r="Z78" s="64"/>
      <c r="AA78" s="120"/>
      <c r="AB78" s="64"/>
      <c r="AC78" s="66"/>
      <c r="AD78" s="66"/>
      <c r="AE78" s="66"/>
      <c r="AF78" s="66"/>
      <c r="AG78" s="65"/>
      <c r="AH78" s="121"/>
      <c r="AI78" s="65"/>
      <c r="AJ78" s="66"/>
      <c r="AK78" s="65"/>
      <c r="AL78" s="64"/>
      <c r="AM78" s="64"/>
      <c r="AN78" s="65"/>
      <c r="AO78" s="66"/>
      <c r="AP78" s="66"/>
      <c r="AQ78" s="66"/>
      <c r="AR78" s="120"/>
      <c r="AS78" s="36"/>
    </row>
    <row r="79" spans="1:45" ht="15.75" thickBot="1" x14ac:dyDescent="0.3">
      <c r="A79" s="150"/>
      <c r="B79" s="57" t="s">
        <v>413</v>
      </c>
      <c r="C79" s="57" t="s">
        <v>148</v>
      </c>
      <c r="D79" s="164" t="s">
        <v>38</v>
      </c>
      <c r="E79" s="58">
        <f>SUM(N79,O79,P79)</f>
        <v>0</v>
      </c>
      <c r="F79" s="60">
        <f>SUM(G79,H79,I79,J79,L79,N79)</f>
        <v>12</v>
      </c>
      <c r="G79" s="60">
        <f>+IF(SUM(K79,M79,O79)&gt;20,20,SUM(K79,M79,O79))</f>
        <v>12</v>
      </c>
      <c r="H79" s="61"/>
      <c r="I79" s="61"/>
      <c r="J79" s="63">
        <v>0</v>
      </c>
      <c r="K79" s="83">
        <v>12</v>
      </c>
      <c r="L79" s="63"/>
      <c r="M79" s="63"/>
      <c r="N79" s="63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0</v>
      </c>
      <c r="O79" s="83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79" s="84">
        <f>SUM(racers8[[#This Row],[Tour de Sask Omnium (B)]]+racers8[[#This Row],[RMCC - Omnium (A)]]+racers8[[#This Row],[Tour de Bowness - Omnium (A)]])</f>
        <v>0</v>
      </c>
      <c r="Q79" s="64"/>
      <c r="R79" s="65"/>
      <c r="S79" s="66"/>
      <c r="T79" s="120"/>
      <c r="U79" s="66"/>
      <c r="V79" s="65"/>
      <c r="W79" s="67"/>
      <c r="X79" s="66"/>
      <c r="Y79" s="66"/>
      <c r="Z79" s="64"/>
      <c r="AA79" s="120"/>
      <c r="AB79" s="64"/>
      <c r="AC79" s="66"/>
      <c r="AD79" s="66"/>
      <c r="AE79" s="66"/>
      <c r="AF79" s="66"/>
      <c r="AG79" s="65"/>
      <c r="AH79" s="121"/>
      <c r="AI79" s="65"/>
      <c r="AJ79" s="66"/>
      <c r="AK79" s="65"/>
      <c r="AL79" s="64"/>
      <c r="AM79" s="64"/>
      <c r="AN79" s="65"/>
      <c r="AO79" s="66"/>
      <c r="AP79" s="66"/>
      <c r="AQ79" s="66"/>
      <c r="AR79" s="120"/>
      <c r="AS79" s="36"/>
    </row>
    <row r="80" spans="1:45" ht="15.75" thickBot="1" x14ac:dyDescent="0.3">
      <c r="A80" s="108"/>
      <c r="B80" s="38" t="s">
        <v>516</v>
      </c>
      <c r="C80" s="38" t="s">
        <v>517</v>
      </c>
      <c r="D80" s="112" t="s">
        <v>31</v>
      </c>
      <c r="E80" s="39">
        <f>SUM(N80,O80,P80)</f>
        <v>0</v>
      </c>
      <c r="F80" s="113">
        <f>SUM(G80,H80,I80,J80,L80,N80)</f>
        <v>12</v>
      </c>
      <c r="G80" s="41">
        <f>+IF(SUM(K80,M80,O80)&gt;20,20,SUM(K80,M80,O80))</f>
        <v>0</v>
      </c>
      <c r="H80" s="42"/>
      <c r="I80" s="42"/>
      <c r="J80" s="44">
        <v>12</v>
      </c>
      <c r="K80" s="45">
        <v>0</v>
      </c>
      <c r="L80" s="44"/>
      <c r="M80" s="44"/>
      <c r="N80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0</v>
      </c>
      <c r="O80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80" s="46">
        <f>SUM(racers8[[#This Row],[Tour de Sask Omnium (B)]]+racers8[[#This Row],[RMCC - Omnium (A)]]+racers8[[#This Row],[Tour de Bowness - Omnium (A)]])</f>
        <v>0</v>
      </c>
      <c r="Q80" s="47"/>
      <c r="R80" s="48"/>
      <c r="S80" s="49"/>
      <c r="T80" s="110"/>
      <c r="U80" s="49"/>
      <c r="V80" s="48"/>
      <c r="W80" s="50"/>
      <c r="X80" s="49"/>
      <c r="Y80" s="49"/>
      <c r="Z80" s="47"/>
      <c r="AA80" s="110"/>
      <c r="AB80" s="47"/>
      <c r="AC80" s="49"/>
      <c r="AD80" s="49"/>
      <c r="AE80" s="49"/>
      <c r="AF80" s="49"/>
      <c r="AG80" s="48"/>
      <c r="AH80" s="111"/>
      <c r="AI80" s="48"/>
      <c r="AJ80" s="49"/>
      <c r="AK80" s="48"/>
      <c r="AL80" s="47"/>
      <c r="AM80" s="47"/>
      <c r="AN80" s="48"/>
      <c r="AO80" s="49"/>
      <c r="AP80" s="49"/>
      <c r="AQ80" s="49"/>
      <c r="AR80" s="110"/>
      <c r="AS80" s="36"/>
    </row>
    <row r="81" spans="1:45" ht="15.75" thickBot="1" x14ac:dyDescent="0.3">
      <c r="A81" s="108"/>
      <c r="B81" s="38" t="s">
        <v>120</v>
      </c>
      <c r="C81" s="38" t="s">
        <v>30</v>
      </c>
      <c r="D81" s="112" t="s">
        <v>121</v>
      </c>
      <c r="E81" s="39">
        <f>SUM(N81,O81,P81)</f>
        <v>0</v>
      </c>
      <c r="F81" s="40">
        <f>SUM(G81,H81,I81,J81,L81,N81)</f>
        <v>12</v>
      </c>
      <c r="G81" s="41">
        <f>+IF(SUM(K81,M81,O81)&gt;20,20,SUM(K81,M81,O81))</f>
        <v>0</v>
      </c>
      <c r="H81" s="42">
        <v>0</v>
      </c>
      <c r="I81" s="42">
        <v>0</v>
      </c>
      <c r="J81" s="44">
        <v>12</v>
      </c>
      <c r="K81" s="45">
        <v>0</v>
      </c>
      <c r="L81" s="44"/>
      <c r="M81" s="44"/>
      <c r="N81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0</v>
      </c>
      <c r="O81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81" s="46">
        <f>SUM(racers8[[#This Row],[Tour de Sask Omnium (B)]]+racers8[[#This Row],[RMCC - Omnium (A)]]+racers8[[#This Row],[Tour de Bowness - Omnium (A)]])</f>
        <v>0</v>
      </c>
      <c r="Q81" s="47"/>
      <c r="R81" s="48"/>
      <c r="S81" s="49"/>
      <c r="T81" s="110"/>
      <c r="U81" s="49"/>
      <c r="V81" s="48"/>
      <c r="W81" s="50"/>
      <c r="X81" s="49"/>
      <c r="Y81" s="49"/>
      <c r="Z81" s="47"/>
      <c r="AA81" s="110"/>
      <c r="AB81" s="47"/>
      <c r="AC81" s="49"/>
      <c r="AD81" s="49"/>
      <c r="AE81" s="49"/>
      <c r="AF81" s="49"/>
      <c r="AG81" s="48"/>
      <c r="AH81" s="111"/>
      <c r="AI81" s="48"/>
      <c r="AJ81" s="49"/>
      <c r="AK81" s="48"/>
      <c r="AL81" s="47"/>
      <c r="AM81" s="47"/>
      <c r="AN81" s="48"/>
      <c r="AO81" s="49"/>
      <c r="AP81" s="49"/>
      <c r="AQ81" s="49"/>
      <c r="AR81" s="110"/>
      <c r="AS81" s="36"/>
    </row>
    <row r="82" spans="1:45" ht="15.75" thickBot="1" x14ac:dyDescent="0.3">
      <c r="A82" s="108"/>
      <c r="B82" s="38" t="s">
        <v>442</v>
      </c>
      <c r="C82" s="38" t="s">
        <v>443</v>
      </c>
      <c r="D82" s="112" t="s">
        <v>52</v>
      </c>
      <c r="E82" s="39">
        <f>SUM(N82,O82,P82)</f>
        <v>0</v>
      </c>
      <c r="F82" s="41">
        <f>SUM(G82,H82,I82,J82,L82,N82)</f>
        <v>10</v>
      </c>
      <c r="G82" s="41">
        <f>+IF(SUM(K82,M82,O82)&gt;20,20,SUM(K82,M82,O82))</f>
        <v>0</v>
      </c>
      <c r="H82" s="42"/>
      <c r="I82" s="42"/>
      <c r="J82" s="44">
        <v>10</v>
      </c>
      <c r="K82" s="45">
        <v>0</v>
      </c>
      <c r="L82" s="44"/>
      <c r="M82" s="44"/>
      <c r="N82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0</v>
      </c>
      <c r="O82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82" s="46">
        <f>SUM(racers8[[#This Row],[Tour de Sask Omnium (B)]]+racers8[[#This Row],[RMCC - Omnium (A)]]+racers8[[#This Row],[Tour de Bowness - Omnium (A)]])</f>
        <v>0</v>
      </c>
      <c r="Q82" s="47"/>
      <c r="R82" s="48"/>
      <c r="S82" s="49"/>
      <c r="T82" s="110"/>
      <c r="U82" s="49"/>
      <c r="V82" s="48"/>
      <c r="W82" s="50"/>
      <c r="X82" s="49"/>
      <c r="Y82" s="49"/>
      <c r="Z82" s="47"/>
      <c r="AA82" s="110"/>
      <c r="AB82" s="47"/>
      <c r="AC82" s="49"/>
      <c r="AD82" s="49"/>
      <c r="AE82" s="49"/>
      <c r="AF82" s="49"/>
      <c r="AG82" s="48"/>
      <c r="AH82" s="111"/>
      <c r="AI82" s="48"/>
      <c r="AJ82" s="49"/>
      <c r="AK82" s="48"/>
      <c r="AL82" s="47"/>
      <c r="AM82" s="47"/>
      <c r="AN82" s="48"/>
      <c r="AO82" s="49"/>
      <c r="AP82" s="49"/>
      <c r="AQ82" s="49"/>
      <c r="AR82" s="110"/>
      <c r="AS82" s="36"/>
    </row>
    <row r="83" spans="1:45" ht="15.75" thickBot="1" x14ac:dyDescent="0.3">
      <c r="A83" s="150"/>
      <c r="B83" s="57" t="s">
        <v>375</v>
      </c>
      <c r="C83" s="57" t="s">
        <v>319</v>
      </c>
      <c r="D83" s="164" t="s">
        <v>13</v>
      </c>
      <c r="E83" s="58">
        <f>SUM(N83,O83,P83)</f>
        <v>0</v>
      </c>
      <c r="F83" s="60">
        <f>SUM(G83,H83,I83,J83,L83,N83)</f>
        <v>6</v>
      </c>
      <c r="G83" s="60">
        <f>+IF(SUM(K83,M83,O83)&gt;20,20,SUM(K83,M83,O83))</f>
        <v>6</v>
      </c>
      <c r="H83" s="61"/>
      <c r="I83" s="61"/>
      <c r="J83" s="63">
        <v>0</v>
      </c>
      <c r="K83" s="83">
        <v>6</v>
      </c>
      <c r="L83" s="63"/>
      <c r="M83" s="63"/>
      <c r="N83" s="63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0</v>
      </c>
      <c r="O83" s="83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83" s="84">
        <f>SUM(racers8[[#This Row],[Tour de Sask Omnium (B)]]+racers8[[#This Row],[RMCC - Omnium (A)]]+racers8[[#This Row],[Tour de Bowness - Omnium (A)]])</f>
        <v>0</v>
      </c>
      <c r="Q83" s="64"/>
      <c r="R83" s="65"/>
      <c r="S83" s="66"/>
      <c r="T83" s="120"/>
      <c r="U83" s="66"/>
      <c r="V83" s="65"/>
      <c r="W83" s="67"/>
      <c r="X83" s="66"/>
      <c r="Y83" s="180"/>
      <c r="Z83" s="64"/>
      <c r="AA83" s="120"/>
      <c r="AB83" s="64"/>
      <c r="AC83" s="66"/>
      <c r="AD83" s="66"/>
      <c r="AE83" s="66"/>
      <c r="AF83" s="66"/>
      <c r="AG83" s="65"/>
      <c r="AH83" s="121"/>
      <c r="AI83" s="65"/>
      <c r="AJ83" s="66"/>
      <c r="AK83" s="65"/>
      <c r="AL83" s="64"/>
      <c r="AM83" s="64"/>
      <c r="AN83" s="65"/>
      <c r="AO83" s="66"/>
      <c r="AP83" s="66"/>
      <c r="AQ83" s="66"/>
      <c r="AR83" s="120"/>
      <c r="AS83" s="36"/>
    </row>
    <row r="84" spans="1:45" ht="15.75" thickBot="1" x14ac:dyDescent="0.3">
      <c r="A84" s="150"/>
      <c r="B84" s="57" t="s">
        <v>494</v>
      </c>
      <c r="C84" s="57" t="s">
        <v>218</v>
      </c>
      <c r="D84" s="164" t="s">
        <v>140</v>
      </c>
      <c r="E84" s="58">
        <f>SUM(N84,O84,P84)</f>
        <v>0</v>
      </c>
      <c r="F84" s="60">
        <f>SUM(G84,H84,I84,J84,L84,N84)</f>
        <v>4</v>
      </c>
      <c r="G84" s="60">
        <f>+IF(SUM(K84,M84,O84)&gt;20,20,SUM(K84,M84,O84))</f>
        <v>4</v>
      </c>
      <c r="H84" s="61"/>
      <c r="I84" s="61"/>
      <c r="J84" s="63">
        <v>0</v>
      </c>
      <c r="K84" s="83">
        <v>4</v>
      </c>
      <c r="L84" s="63"/>
      <c r="M84" s="63"/>
      <c r="N84" s="63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0</v>
      </c>
      <c r="O84" s="83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84" s="84">
        <f>SUM(racers8[[#This Row],[Tour de Sask Omnium (B)]]+racers8[[#This Row],[RMCC - Omnium (A)]]+racers8[[#This Row],[Tour de Bowness - Omnium (A)]])</f>
        <v>0</v>
      </c>
      <c r="Q84" s="64"/>
      <c r="R84" s="65"/>
      <c r="S84" s="66"/>
      <c r="T84" s="120"/>
      <c r="U84" s="66"/>
      <c r="V84" s="65"/>
      <c r="W84" s="67"/>
      <c r="X84" s="66"/>
      <c r="Y84" s="66"/>
      <c r="Z84" s="64"/>
      <c r="AA84" s="120"/>
      <c r="AB84" s="64"/>
      <c r="AC84" s="66"/>
      <c r="AD84" s="66"/>
      <c r="AE84" s="66"/>
      <c r="AF84" s="66"/>
      <c r="AG84" s="65"/>
      <c r="AH84" s="121"/>
      <c r="AI84" s="65"/>
      <c r="AJ84" s="66"/>
      <c r="AK84" s="65"/>
      <c r="AL84" s="64"/>
      <c r="AM84" s="64"/>
      <c r="AN84" s="65"/>
      <c r="AO84" s="66"/>
      <c r="AP84" s="66"/>
      <c r="AQ84" s="66"/>
      <c r="AR84" s="120"/>
      <c r="AS84" s="36"/>
    </row>
    <row r="85" spans="1:45" ht="15.75" thickBot="1" x14ac:dyDescent="0.3">
      <c r="A85" s="150"/>
      <c r="B85" s="57" t="s">
        <v>133</v>
      </c>
      <c r="C85" s="57" t="s">
        <v>43</v>
      </c>
      <c r="D85" s="164" t="s">
        <v>19</v>
      </c>
      <c r="E85" s="58">
        <f>SUM(N85,O85,P85)</f>
        <v>0</v>
      </c>
      <c r="F85" s="59">
        <f>SUM(G85,H85,I85,J85,L85,N85)</f>
        <v>3</v>
      </c>
      <c r="G85" s="60">
        <f>+IF(SUM(K85,M85,O85)&gt;20,20,SUM(K85,M85,O85))</f>
        <v>0</v>
      </c>
      <c r="H85" s="61">
        <v>0</v>
      </c>
      <c r="I85" s="61">
        <v>0</v>
      </c>
      <c r="J85" s="63">
        <v>3</v>
      </c>
      <c r="K85" s="83">
        <v>0</v>
      </c>
      <c r="L85" s="63"/>
      <c r="M85" s="63"/>
      <c r="N85" s="63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0</v>
      </c>
      <c r="O85" s="83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85" s="84">
        <f>SUM(racers8[[#This Row],[Tour de Sask Omnium (B)]]+racers8[[#This Row],[RMCC - Omnium (A)]]+racers8[[#This Row],[Tour de Bowness - Omnium (A)]])</f>
        <v>0</v>
      </c>
      <c r="Q85" s="64"/>
      <c r="R85" s="65"/>
      <c r="S85" s="66"/>
      <c r="T85" s="120"/>
      <c r="U85" s="66"/>
      <c r="V85" s="65"/>
      <c r="W85" s="67"/>
      <c r="X85" s="66"/>
      <c r="Y85" s="66"/>
      <c r="Z85" s="64"/>
      <c r="AA85" s="120"/>
      <c r="AB85" s="64"/>
      <c r="AC85" s="66"/>
      <c r="AD85" s="66"/>
      <c r="AE85" s="66"/>
      <c r="AF85" s="120"/>
      <c r="AG85" s="65"/>
      <c r="AH85" s="121"/>
      <c r="AI85" s="65"/>
      <c r="AJ85" s="66"/>
      <c r="AK85" s="65"/>
      <c r="AL85" s="64"/>
      <c r="AM85" s="64"/>
      <c r="AN85" s="65"/>
      <c r="AO85" s="66"/>
      <c r="AP85" s="66"/>
      <c r="AQ85" s="66"/>
      <c r="AR85" s="120"/>
      <c r="AS85" s="36"/>
    </row>
    <row r="86" spans="1:45" ht="15.75" thickBot="1" x14ac:dyDescent="0.3">
      <c r="A86" s="108"/>
      <c r="B86" s="38" t="s">
        <v>145</v>
      </c>
      <c r="C86" s="38" t="s">
        <v>30</v>
      </c>
      <c r="D86" s="112" t="s">
        <v>19</v>
      </c>
      <c r="E86" s="39">
        <f>SUM(N86,O86,P86)</f>
        <v>0</v>
      </c>
      <c r="F86" s="40">
        <f>SUM(G86,H86,I86,J86,L86,N86)</f>
        <v>2</v>
      </c>
      <c r="G86" s="41">
        <f>+IF(SUM(K86,M86,O86)&gt;20,20,SUM(K86,M86,O86))</f>
        <v>0</v>
      </c>
      <c r="H86" s="42">
        <v>0</v>
      </c>
      <c r="I86" s="42">
        <v>0</v>
      </c>
      <c r="J86" s="44">
        <v>2</v>
      </c>
      <c r="K86" s="45">
        <v>0</v>
      </c>
      <c r="L86" s="44"/>
      <c r="M86" s="44"/>
      <c r="N86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0</v>
      </c>
      <c r="O86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86" s="46">
        <f>SUM(racers8[[#This Row],[Tour de Sask Omnium (B)]]+racers8[[#This Row],[RMCC - Omnium (A)]]+racers8[[#This Row],[Tour de Bowness - Omnium (A)]])</f>
        <v>0</v>
      </c>
      <c r="Q86" s="47"/>
      <c r="R86" s="48"/>
      <c r="S86" s="49"/>
      <c r="T86" s="110"/>
      <c r="U86" s="49"/>
      <c r="V86" s="48"/>
      <c r="W86" s="50"/>
      <c r="X86" s="49"/>
      <c r="Y86" s="49"/>
      <c r="Z86" s="47"/>
      <c r="AA86" s="110"/>
      <c r="AB86" s="47"/>
      <c r="AC86" s="49"/>
      <c r="AD86" s="49"/>
      <c r="AE86" s="49"/>
      <c r="AF86" s="110"/>
      <c r="AG86" s="48"/>
      <c r="AH86" s="111"/>
      <c r="AI86" s="48"/>
      <c r="AJ86" s="49"/>
      <c r="AK86" s="48"/>
      <c r="AL86" s="47"/>
      <c r="AM86" s="47"/>
      <c r="AN86" s="48"/>
      <c r="AO86" s="49"/>
      <c r="AP86" s="49"/>
      <c r="AQ86" s="49"/>
      <c r="AR86" s="110"/>
      <c r="AS86" s="36"/>
    </row>
    <row r="87" spans="1:45" ht="15.75" thickBot="1" x14ac:dyDescent="0.3">
      <c r="A87" s="114"/>
      <c r="B87" s="47" t="s">
        <v>173</v>
      </c>
      <c r="C87" s="47" t="s">
        <v>81</v>
      </c>
      <c r="D87" s="109" t="s">
        <v>19</v>
      </c>
      <c r="E87" s="39">
        <f>SUM(N87,O87,P87)</f>
        <v>0</v>
      </c>
      <c r="F87" s="40">
        <f>SUM(G87,H87,I87,J87,L87,N87)</f>
        <v>0</v>
      </c>
      <c r="G87" s="41">
        <f>+IF(SUM(K87,M87,O87)&gt;20,20,SUM(K87,M87,O87))</f>
        <v>0</v>
      </c>
      <c r="H87" s="42">
        <v>0</v>
      </c>
      <c r="I87" s="42">
        <v>0</v>
      </c>
      <c r="J87" s="44">
        <v>0</v>
      </c>
      <c r="K87" s="45">
        <v>0</v>
      </c>
      <c r="L87" s="44"/>
      <c r="M87" s="44"/>
      <c r="N87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0</v>
      </c>
      <c r="O87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87" s="46">
        <f>SUM(racers8[[#This Row],[Tour de Sask Omnium (B)]]+racers8[[#This Row],[RMCC - Omnium (A)]]+racers8[[#This Row],[Tour de Bowness - Omnium (A)]])</f>
        <v>0</v>
      </c>
      <c r="Q87" s="47"/>
      <c r="R87" s="48"/>
      <c r="S87" s="49"/>
      <c r="T87" s="110"/>
      <c r="U87" s="49"/>
      <c r="V87" s="48"/>
      <c r="W87" s="50"/>
      <c r="X87" s="49"/>
      <c r="Y87" s="49"/>
      <c r="Z87" s="47"/>
      <c r="AA87" s="110"/>
      <c r="AB87" s="47"/>
      <c r="AC87" s="49"/>
      <c r="AD87" s="49"/>
      <c r="AE87" s="49"/>
      <c r="AF87" s="49"/>
      <c r="AG87" s="48"/>
      <c r="AH87" s="111"/>
      <c r="AI87" s="48"/>
      <c r="AJ87" s="49"/>
      <c r="AK87" s="48"/>
      <c r="AL87" s="47"/>
      <c r="AM87" s="47"/>
      <c r="AN87" s="48"/>
      <c r="AO87" s="49"/>
      <c r="AP87" s="49"/>
      <c r="AQ87" s="49"/>
      <c r="AR87" s="110"/>
      <c r="AS87" s="36"/>
    </row>
    <row r="88" spans="1:45" ht="15.75" thickBot="1" x14ac:dyDescent="0.3">
      <c r="A88" s="150"/>
      <c r="B88" s="57" t="s">
        <v>175</v>
      </c>
      <c r="C88" s="57" t="s">
        <v>176</v>
      </c>
      <c r="D88" s="164" t="s">
        <v>42</v>
      </c>
      <c r="E88" s="58">
        <f>SUM(N88,O88,P88)</f>
        <v>0</v>
      </c>
      <c r="F88" s="59">
        <f>SUM(G88,H88,I88,J88,L88,N88)</f>
        <v>0</v>
      </c>
      <c r="G88" s="60">
        <f>+IF(SUM(K88,M88,O88)&gt;20,20,SUM(K88,M88,O88))</f>
        <v>0</v>
      </c>
      <c r="H88" s="61">
        <v>0</v>
      </c>
      <c r="I88" s="61">
        <v>0</v>
      </c>
      <c r="J88" s="63">
        <v>0</v>
      </c>
      <c r="K88" s="83">
        <v>0</v>
      </c>
      <c r="L88" s="63"/>
      <c r="M88" s="63"/>
      <c r="N88" s="63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0</v>
      </c>
      <c r="O88" s="83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88" s="84">
        <f>SUM(racers8[[#This Row],[Tour de Sask Omnium (B)]]+racers8[[#This Row],[RMCC - Omnium (A)]]+racers8[[#This Row],[Tour de Bowness - Omnium (A)]])</f>
        <v>0</v>
      </c>
      <c r="Q88" s="64"/>
      <c r="R88" s="65"/>
      <c r="S88" s="66"/>
      <c r="T88" s="120"/>
      <c r="U88" s="66"/>
      <c r="V88" s="65"/>
      <c r="W88" s="67"/>
      <c r="X88" s="66"/>
      <c r="Y88" s="66"/>
      <c r="Z88" s="64"/>
      <c r="AA88" s="120"/>
      <c r="AB88" s="64"/>
      <c r="AC88" s="66"/>
      <c r="AD88" s="66"/>
      <c r="AE88" s="66"/>
      <c r="AF88" s="66"/>
      <c r="AG88" s="65"/>
      <c r="AH88" s="121"/>
      <c r="AI88" s="65"/>
      <c r="AJ88" s="66"/>
      <c r="AK88" s="65"/>
      <c r="AL88" s="64"/>
      <c r="AM88" s="64"/>
      <c r="AN88" s="65"/>
      <c r="AO88" s="66"/>
      <c r="AP88" s="66"/>
      <c r="AQ88" s="66"/>
      <c r="AR88" s="120"/>
      <c r="AS88" s="36"/>
    </row>
    <row r="89" spans="1:45" ht="15.75" thickBot="1" x14ac:dyDescent="0.3">
      <c r="A89" s="150"/>
      <c r="B89" s="64" t="s">
        <v>655</v>
      </c>
      <c r="C89" s="64" t="s">
        <v>656</v>
      </c>
      <c r="D89" s="154" t="s">
        <v>184</v>
      </c>
      <c r="E89" s="58">
        <f>SUM(N89,O89,P89)</f>
        <v>0</v>
      </c>
      <c r="F89" s="60">
        <f>SUM(G89,H89,I89,J89,L89,N89)</f>
        <v>0</v>
      </c>
      <c r="G89" s="60">
        <f>+IF(SUM(K89,M89,O89)&gt;20,20,SUM(K89,M89,O89))</f>
        <v>0</v>
      </c>
      <c r="H89" s="63"/>
      <c r="I89" s="63"/>
      <c r="J89" s="155"/>
      <c r="K89" s="153"/>
      <c r="L89" s="63"/>
      <c r="M89" s="63"/>
      <c r="N89" s="63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0</v>
      </c>
      <c r="O89" s="83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89" s="84">
        <f>SUM(racers8[[#This Row],[Tour de Sask Omnium (B)]]+racers8[[#This Row],[RMCC - Omnium (A)]]+racers8[[#This Row],[Tour de Bowness - Omnium (A)]])</f>
        <v>0</v>
      </c>
      <c r="Q89" s="64"/>
      <c r="R89" s="65"/>
      <c r="S89" s="66"/>
      <c r="T89" s="120"/>
      <c r="U89" s="66"/>
      <c r="V89" s="65"/>
      <c r="W89" s="67"/>
      <c r="X89" s="66"/>
      <c r="Y89" s="66"/>
      <c r="Z89" s="64"/>
      <c r="AA89" s="120"/>
      <c r="AB89" s="64"/>
      <c r="AC89" s="66"/>
      <c r="AD89" s="66"/>
      <c r="AE89" s="66"/>
      <c r="AF89" s="66"/>
      <c r="AG89" s="65"/>
      <c r="AH89" s="121"/>
      <c r="AI89" s="65"/>
      <c r="AJ89" s="66"/>
      <c r="AK89" s="65"/>
      <c r="AL89" s="64"/>
      <c r="AM89" s="64"/>
      <c r="AN89" s="65"/>
      <c r="AO89" s="66"/>
      <c r="AP89" s="66"/>
      <c r="AQ89" s="66"/>
      <c r="AR89" s="120"/>
      <c r="AS89" s="36"/>
    </row>
    <row r="90" spans="1:45" ht="15.75" thickBot="1" x14ac:dyDescent="0.3">
      <c r="A90" s="150"/>
      <c r="B90" s="64" t="s">
        <v>697</v>
      </c>
      <c r="C90" s="64" t="s">
        <v>28</v>
      </c>
      <c r="D90" s="154" t="s">
        <v>31</v>
      </c>
      <c r="E90" s="58">
        <f>SUM(N90,O90,P90)</f>
        <v>0</v>
      </c>
      <c r="F90" s="60">
        <f>SUM(G90,H90,I90,J90,L90,N90)</f>
        <v>0</v>
      </c>
      <c r="G90" s="60">
        <f>+IF(SUM(K90,M90,O90)&gt;20,20,SUM(K90,M90,O90))</f>
        <v>0</v>
      </c>
      <c r="H90" s="63"/>
      <c r="I90" s="63"/>
      <c r="J90" s="155"/>
      <c r="K90" s="153"/>
      <c r="L90" s="63"/>
      <c r="M90" s="63"/>
      <c r="N90" s="63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0</v>
      </c>
      <c r="O90" s="83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90" s="84">
        <f>SUM(racers8[[#This Row],[Tour de Sask Omnium (B)]]+racers8[[#This Row],[RMCC - Omnium (A)]]+racers8[[#This Row],[Tour de Bowness - Omnium (A)]])</f>
        <v>0</v>
      </c>
      <c r="Q90" s="64"/>
      <c r="R90" s="65"/>
      <c r="S90" s="66"/>
      <c r="T90" s="120"/>
      <c r="U90" s="66"/>
      <c r="V90" s="65"/>
      <c r="W90" s="67"/>
      <c r="X90" s="66"/>
      <c r="Y90" s="66"/>
      <c r="Z90" s="64"/>
      <c r="AA90" s="120"/>
      <c r="AB90" s="64"/>
      <c r="AC90" s="66"/>
      <c r="AD90" s="66"/>
      <c r="AE90" s="66"/>
      <c r="AF90" s="66"/>
      <c r="AG90" s="65"/>
      <c r="AH90" s="121"/>
      <c r="AI90" s="65"/>
      <c r="AJ90" s="66"/>
      <c r="AK90" s="65"/>
      <c r="AL90" s="64"/>
      <c r="AM90" s="64"/>
      <c r="AN90" s="65"/>
      <c r="AO90" s="66"/>
      <c r="AP90" s="66"/>
      <c r="AQ90" s="66"/>
      <c r="AR90" s="120"/>
      <c r="AS90" s="36"/>
    </row>
    <row r="91" spans="1:45" ht="15.75" thickBot="1" x14ac:dyDescent="0.3">
      <c r="A91" s="108"/>
      <c r="B91" s="47" t="s">
        <v>478</v>
      </c>
      <c r="C91" s="47" t="s">
        <v>479</v>
      </c>
      <c r="D91" s="109" t="s">
        <v>34</v>
      </c>
      <c r="E91" s="39">
        <f>SUM(N91,O91,P91)</f>
        <v>0</v>
      </c>
      <c r="F91" s="41">
        <f>SUM(G91,H91,I91,J91,L91,N91)</f>
        <v>0</v>
      </c>
      <c r="G91" s="41">
        <f>+IF(SUM(K91,M91,O91)&gt;20,20,SUM(K91,M91,O91))</f>
        <v>0</v>
      </c>
      <c r="H91" s="44"/>
      <c r="I91" s="44"/>
      <c r="J91" s="160"/>
      <c r="K91" s="129"/>
      <c r="L91" s="44"/>
      <c r="M91" s="44"/>
      <c r="N91" s="44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0</v>
      </c>
      <c r="O91" s="45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91" s="46">
        <f>SUM(racers8[[#This Row],[Tour de Sask Omnium (B)]]+racers8[[#This Row],[RMCC - Omnium (A)]]+racers8[[#This Row],[Tour de Bowness - Omnium (A)]])</f>
        <v>0</v>
      </c>
      <c r="Q91" s="47"/>
      <c r="R91" s="48"/>
      <c r="S91" s="49"/>
      <c r="T91" s="110"/>
      <c r="U91" s="49"/>
      <c r="V91" s="48"/>
      <c r="W91" s="50"/>
      <c r="X91" s="49"/>
      <c r="Y91" s="49"/>
      <c r="Z91" s="47"/>
      <c r="AA91" s="110"/>
      <c r="AB91" s="47"/>
      <c r="AC91" s="49"/>
      <c r="AD91" s="49"/>
      <c r="AE91" s="49"/>
      <c r="AF91" s="49"/>
      <c r="AG91" s="48"/>
      <c r="AH91" s="111"/>
      <c r="AI91" s="48"/>
      <c r="AJ91" s="49"/>
      <c r="AK91" s="48"/>
      <c r="AL91" s="47"/>
      <c r="AM91" s="47"/>
      <c r="AN91" s="48"/>
      <c r="AO91" s="49"/>
      <c r="AP91" s="49"/>
      <c r="AQ91" s="49"/>
      <c r="AR91" s="110"/>
      <c r="AS91" s="36"/>
    </row>
    <row r="92" spans="1:45" ht="15.75" thickBot="1" x14ac:dyDescent="0.3">
      <c r="A92" s="150"/>
      <c r="B92" s="64" t="s">
        <v>480</v>
      </c>
      <c r="C92" s="64" t="s">
        <v>51</v>
      </c>
      <c r="D92" s="154" t="s">
        <v>52</v>
      </c>
      <c r="E92" s="58">
        <f>SUM(N92,O92,P92)</f>
        <v>0</v>
      </c>
      <c r="F92" s="60">
        <f>SUM(G92,H92,I92,J92,L92,N92)</f>
        <v>0</v>
      </c>
      <c r="G92" s="60">
        <f>+IF(SUM(K92,M92,O92)&gt;20,20,SUM(K92,M92,O92))</f>
        <v>0</v>
      </c>
      <c r="H92" s="63"/>
      <c r="I92" s="63"/>
      <c r="J92" s="155"/>
      <c r="K92" s="153"/>
      <c r="L92" s="63"/>
      <c r="M92" s="63"/>
      <c r="N92" s="63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0</v>
      </c>
      <c r="O92" s="83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92" s="84">
        <f>SUM(racers8[[#This Row],[Tour de Sask Omnium (B)]]+racers8[[#This Row],[RMCC - Omnium (A)]]+racers8[[#This Row],[Tour de Bowness - Omnium (A)]])</f>
        <v>0</v>
      </c>
      <c r="Q92" s="64"/>
      <c r="R92" s="65"/>
      <c r="S92" s="66"/>
      <c r="T92" s="120"/>
      <c r="U92" s="66"/>
      <c r="V92" s="65"/>
      <c r="W92" s="67"/>
      <c r="X92" s="66"/>
      <c r="Y92" s="66"/>
      <c r="Z92" s="64"/>
      <c r="AA92" s="120"/>
      <c r="AB92" s="64"/>
      <c r="AC92" s="66"/>
      <c r="AD92" s="66"/>
      <c r="AE92" s="66"/>
      <c r="AF92" s="66"/>
      <c r="AG92" s="65"/>
      <c r="AH92" s="121"/>
      <c r="AI92" s="65"/>
      <c r="AJ92" s="66"/>
      <c r="AK92" s="65"/>
      <c r="AL92" s="64"/>
      <c r="AM92" s="64"/>
      <c r="AN92" s="65"/>
      <c r="AO92" s="66"/>
      <c r="AP92" s="66"/>
      <c r="AQ92" s="66"/>
      <c r="AR92" s="120"/>
      <c r="AS92" s="36"/>
    </row>
    <row r="93" spans="1:45" ht="15.75" thickBot="1" x14ac:dyDescent="0.3">
      <c r="A93" s="150"/>
      <c r="B93" s="64" t="s">
        <v>431</v>
      </c>
      <c r="C93" s="64" t="s">
        <v>321</v>
      </c>
      <c r="D93" s="154" t="s">
        <v>31</v>
      </c>
      <c r="E93" s="58">
        <f>SUM(N93,O93,P93)</f>
        <v>0</v>
      </c>
      <c r="F93" s="60">
        <f>SUM(G93,H93,I93,J93,L93,N93)</f>
        <v>0</v>
      </c>
      <c r="G93" s="60">
        <f>+IF(SUM(K93,M93,O93)&gt;20,20,SUM(K93,M93,O93))</f>
        <v>0</v>
      </c>
      <c r="H93" s="63"/>
      <c r="I93" s="63"/>
      <c r="J93" s="155"/>
      <c r="K93" s="153"/>
      <c r="L93" s="63"/>
      <c r="M93" s="63"/>
      <c r="N93" s="63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0</v>
      </c>
      <c r="O93" s="83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93" s="84">
        <f>SUM(racers8[[#This Row],[Tour de Sask Omnium (B)]]+racers8[[#This Row],[RMCC - Omnium (A)]]+racers8[[#This Row],[Tour de Bowness - Omnium (A)]])</f>
        <v>0</v>
      </c>
      <c r="Q93" s="64"/>
      <c r="R93" s="65"/>
      <c r="S93" s="66"/>
      <c r="T93" s="120"/>
      <c r="U93" s="66"/>
      <c r="V93" s="65"/>
      <c r="W93" s="67"/>
      <c r="X93" s="66"/>
      <c r="Y93" s="66"/>
      <c r="Z93" s="64"/>
      <c r="AA93" s="120"/>
      <c r="AB93" s="64"/>
      <c r="AC93" s="66"/>
      <c r="AD93" s="66"/>
      <c r="AE93" s="66"/>
      <c r="AF93" s="66"/>
      <c r="AG93" s="65"/>
      <c r="AH93" s="121"/>
      <c r="AI93" s="65"/>
      <c r="AJ93" s="66"/>
      <c r="AK93" s="65"/>
      <c r="AL93" s="64"/>
      <c r="AM93" s="64"/>
      <c r="AN93" s="65"/>
      <c r="AO93" s="66"/>
      <c r="AP93" s="66"/>
      <c r="AQ93" s="66"/>
      <c r="AR93" s="120"/>
      <c r="AS93" s="36"/>
    </row>
    <row r="94" spans="1:45" ht="15.75" thickBot="1" x14ac:dyDescent="0.3">
      <c r="A94" s="150"/>
      <c r="B94" s="64" t="s">
        <v>192</v>
      </c>
      <c r="C94" s="64" t="s">
        <v>39</v>
      </c>
      <c r="D94" s="154" t="s">
        <v>294</v>
      </c>
      <c r="E94" s="58">
        <f>SUM(N94,O94,P94)</f>
        <v>0</v>
      </c>
      <c r="F94" s="60">
        <f>SUM(G94,H94,I94,J94,L94,N94)</f>
        <v>0</v>
      </c>
      <c r="G94" s="60">
        <f>+IF(SUM(K94,M94,O94)&gt;20,20,SUM(K94,M94,O94))</f>
        <v>0</v>
      </c>
      <c r="H94" s="63"/>
      <c r="I94" s="63"/>
      <c r="J94" s="155"/>
      <c r="K94" s="153"/>
      <c r="L94" s="63"/>
      <c r="M94" s="63"/>
      <c r="N94" s="63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0</v>
      </c>
      <c r="O94" s="83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94" s="84">
        <f>SUM(racers8[[#This Row],[Tour de Sask Omnium (B)]]+racers8[[#This Row],[RMCC - Omnium (A)]]+racers8[[#This Row],[Tour de Bowness - Omnium (A)]])</f>
        <v>0</v>
      </c>
      <c r="Q94" s="64"/>
      <c r="R94" s="65"/>
      <c r="S94" s="66"/>
      <c r="T94" s="120"/>
      <c r="U94" s="66"/>
      <c r="V94" s="65"/>
      <c r="W94" s="67"/>
      <c r="X94" s="66"/>
      <c r="Y94" s="66"/>
      <c r="Z94" s="64"/>
      <c r="AA94" s="120"/>
      <c r="AB94" s="64"/>
      <c r="AC94" s="66"/>
      <c r="AD94" s="66"/>
      <c r="AE94" s="66"/>
      <c r="AF94" s="66"/>
      <c r="AG94" s="65"/>
      <c r="AH94" s="121"/>
      <c r="AI94" s="65"/>
      <c r="AJ94" s="66"/>
      <c r="AK94" s="65"/>
      <c r="AL94" s="64"/>
      <c r="AM94" s="64"/>
      <c r="AN94" s="65"/>
      <c r="AO94" s="66"/>
      <c r="AP94" s="66"/>
      <c r="AQ94" s="66"/>
      <c r="AR94" s="120"/>
      <c r="AS94" s="36"/>
    </row>
    <row r="95" spans="1:45" ht="15.75" thickBot="1" x14ac:dyDescent="0.3">
      <c r="A95" s="150"/>
      <c r="B95" s="64" t="s">
        <v>326</v>
      </c>
      <c r="C95" s="64" t="s">
        <v>327</v>
      </c>
      <c r="D95" s="154" t="s">
        <v>177</v>
      </c>
      <c r="E95" s="58">
        <f>SUM(N95,O95,P95)</f>
        <v>0</v>
      </c>
      <c r="F95" s="60">
        <f>SUM(G95,H95,I95,J95,L95,N95)</f>
        <v>0</v>
      </c>
      <c r="G95" s="60">
        <f>+IF(SUM(K95,M95,O95)&gt;20,20,SUM(K95,M95,O95))</f>
        <v>0</v>
      </c>
      <c r="H95" s="63"/>
      <c r="I95" s="63"/>
      <c r="J95" s="155"/>
      <c r="K95" s="153"/>
      <c r="L95" s="63"/>
      <c r="M95" s="63"/>
      <c r="N95" s="63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0</v>
      </c>
      <c r="O95" s="83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95" s="84">
        <f>SUM(racers8[[#This Row],[Tour de Sask Omnium (B)]]+racers8[[#This Row],[RMCC - Omnium (A)]]+racers8[[#This Row],[Tour de Bowness - Omnium (A)]])</f>
        <v>0</v>
      </c>
      <c r="Q95" s="64"/>
      <c r="R95" s="65"/>
      <c r="S95" s="66"/>
      <c r="T95" s="120"/>
      <c r="U95" s="66"/>
      <c r="V95" s="65"/>
      <c r="W95" s="67"/>
      <c r="X95" s="66"/>
      <c r="Y95" s="66"/>
      <c r="Z95" s="64"/>
      <c r="AA95" s="120"/>
      <c r="AB95" s="64"/>
      <c r="AC95" s="66"/>
      <c r="AD95" s="66"/>
      <c r="AE95" s="66"/>
      <c r="AF95" s="66"/>
      <c r="AG95" s="65"/>
      <c r="AH95" s="121"/>
      <c r="AI95" s="65"/>
      <c r="AJ95" s="66"/>
      <c r="AK95" s="65"/>
      <c r="AL95" s="64"/>
      <c r="AM95" s="64"/>
      <c r="AN95" s="65"/>
      <c r="AO95" s="66"/>
      <c r="AP95" s="66"/>
      <c r="AQ95" s="66"/>
      <c r="AR95" s="120"/>
      <c r="AS95" s="36"/>
    </row>
    <row r="96" spans="1:45" ht="15.75" thickBot="1" x14ac:dyDescent="0.3">
      <c r="A96" s="150"/>
      <c r="B96" s="64" t="s">
        <v>436</v>
      </c>
      <c r="C96" s="64" t="s">
        <v>422</v>
      </c>
      <c r="D96" s="154" t="s">
        <v>52</v>
      </c>
      <c r="E96" s="58">
        <f>SUM(N96,O96,P96)</f>
        <v>0</v>
      </c>
      <c r="F96" s="60">
        <f>SUM(G96,H96,I96,J96,L96,N96)</f>
        <v>0</v>
      </c>
      <c r="G96" s="60">
        <f>+IF(SUM(K96,M96,O96)&gt;20,20,SUM(K96,M96,O96))</f>
        <v>0</v>
      </c>
      <c r="H96" s="63"/>
      <c r="I96" s="63"/>
      <c r="J96" s="155"/>
      <c r="K96" s="153"/>
      <c r="L96" s="63"/>
      <c r="M96" s="63"/>
      <c r="N96" s="63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0</v>
      </c>
      <c r="O96" s="83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96" s="84">
        <f>SUM(racers8[[#This Row],[Tour de Sask Omnium (B)]]+racers8[[#This Row],[RMCC - Omnium (A)]]+racers8[[#This Row],[Tour de Bowness - Omnium (A)]])</f>
        <v>0</v>
      </c>
      <c r="Q96" s="64"/>
      <c r="R96" s="65"/>
      <c r="S96" s="66"/>
      <c r="T96" s="120"/>
      <c r="U96" s="66"/>
      <c r="V96" s="65"/>
      <c r="W96" s="67"/>
      <c r="X96" s="66"/>
      <c r="Y96" s="66"/>
      <c r="Z96" s="64"/>
      <c r="AA96" s="120"/>
      <c r="AB96" s="64"/>
      <c r="AC96" s="66"/>
      <c r="AD96" s="66"/>
      <c r="AE96" s="66"/>
      <c r="AF96" s="66"/>
      <c r="AG96" s="65"/>
      <c r="AH96" s="121"/>
      <c r="AI96" s="65"/>
      <c r="AJ96" s="66"/>
      <c r="AK96" s="65"/>
      <c r="AL96" s="64"/>
      <c r="AM96" s="64"/>
      <c r="AN96" s="65"/>
      <c r="AO96" s="66"/>
      <c r="AP96" s="66"/>
      <c r="AQ96" s="66"/>
      <c r="AR96" s="120"/>
      <c r="AS96" s="36"/>
    </row>
    <row r="97" spans="1:44" ht="15.75" thickBot="1" x14ac:dyDescent="0.3">
      <c r="A97" s="150"/>
      <c r="B97" s="64" t="s">
        <v>178</v>
      </c>
      <c r="C97" s="64" t="s">
        <v>740</v>
      </c>
      <c r="D97" s="154" t="s">
        <v>42</v>
      </c>
      <c r="E97" s="58">
        <f>SUM(N97,O97,P97)</f>
        <v>0</v>
      </c>
      <c r="F97" s="60">
        <f>SUM(G97,H97,I97,J97,L97,N97)</f>
        <v>0</v>
      </c>
      <c r="G97" s="60">
        <f>+IF(SUM(K97,M97,O97)&gt;20,20,SUM(K97,M97,O97))</f>
        <v>0</v>
      </c>
      <c r="H97" s="63"/>
      <c r="I97" s="63"/>
      <c r="J97" s="155"/>
      <c r="K97" s="153"/>
      <c r="L97" s="63"/>
      <c r="M97" s="63"/>
      <c r="N97" s="63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0</v>
      </c>
      <c r="O97" s="83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97" s="84">
        <f>SUM(racers8[[#This Row],[Tour de Sask Omnium (B)]]+racers8[[#This Row],[RMCC - Omnium (A)]]+racers8[[#This Row],[Tour de Bowness - Omnium (A)]])</f>
        <v>0</v>
      </c>
      <c r="Q97" s="64"/>
      <c r="R97" s="65"/>
      <c r="S97" s="66"/>
      <c r="T97" s="120"/>
      <c r="U97" s="66"/>
      <c r="V97" s="65"/>
      <c r="W97" s="67"/>
      <c r="X97" s="66"/>
      <c r="Y97" s="66"/>
      <c r="Z97" s="64"/>
      <c r="AA97" s="120"/>
      <c r="AB97" s="64"/>
      <c r="AC97" s="66"/>
      <c r="AD97" s="66"/>
      <c r="AE97" s="66"/>
      <c r="AF97" s="66"/>
      <c r="AG97" s="65"/>
      <c r="AH97" s="121"/>
      <c r="AI97" s="65"/>
      <c r="AJ97" s="66"/>
      <c r="AK97" s="65"/>
      <c r="AL97" s="64"/>
      <c r="AM97" s="64"/>
      <c r="AN97" s="65"/>
      <c r="AO97" s="66"/>
      <c r="AP97" s="66"/>
      <c r="AQ97" s="66"/>
      <c r="AR97" s="120"/>
    </row>
    <row r="98" spans="1:44" ht="15.75" thickBot="1" x14ac:dyDescent="0.3">
      <c r="A98" s="150"/>
      <c r="B98" s="64" t="s">
        <v>596</v>
      </c>
      <c r="C98" s="64" t="s">
        <v>593</v>
      </c>
      <c r="D98" s="154" t="s">
        <v>34</v>
      </c>
      <c r="E98" s="58">
        <f>SUM(N98,O98,P98)</f>
        <v>0</v>
      </c>
      <c r="F98" s="60">
        <f>SUM(G98,H98,I98,J98,L98,N98)</f>
        <v>0</v>
      </c>
      <c r="G98" s="60">
        <f>+IF(SUM(K98,M98,O98)&gt;20,20,SUM(K98,M98,O98))</f>
        <v>0</v>
      </c>
      <c r="H98" s="63"/>
      <c r="I98" s="63"/>
      <c r="J98" s="155"/>
      <c r="K98" s="153"/>
      <c r="L98" s="63"/>
      <c r="M98" s="63"/>
      <c r="N98" s="63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0</v>
      </c>
      <c r="O98" s="83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98" s="84">
        <f>SUM(racers8[[#This Row],[Tour de Sask Omnium (B)]]+racers8[[#This Row],[RMCC - Omnium (A)]]+racers8[[#This Row],[Tour de Bowness - Omnium (A)]])</f>
        <v>0</v>
      </c>
      <c r="Q98" s="64"/>
      <c r="R98" s="65"/>
      <c r="S98" s="66"/>
      <c r="T98" s="120"/>
      <c r="U98" s="66"/>
      <c r="V98" s="65"/>
      <c r="W98" s="67"/>
      <c r="X98" s="66"/>
      <c r="Y98" s="66"/>
      <c r="Z98" s="64"/>
      <c r="AA98" s="120"/>
      <c r="AB98" s="64"/>
      <c r="AC98" s="66"/>
      <c r="AD98" s="66"/>
      <c r="AE98" s="66"/>
      <c r="AF98" s="66"/>
      <c r="AG98" s="65"/>
      <c r="AH98" s="121"/>
      <c r="AI98" s="65"/>
      <c r="AJ98" s="66"/>
      <c r="AK98" s="65"/>
      <c r="AL98" s="64"/>
      <c r="AM98" s="64"/>
      <c r="AN98" s="65"/>
      <c r="AO98" s="66"/>
      <c r="AP98" s="66"/>
      <c r="AQ98" s="66"/>
      <c r="AR98" s="120"/>
    </row>
    <row r="99" spans="1:44" ht="15.75" thickBot="1" x14ac:dyDescent="0.3">
      <c r="A99" s="150"/>
      <c r="B99" s="64" t="s">
        <v>695</v>
      </c>
      <c r="C99" s="64" t="s">
        <v>694</v>
      </c>
      <c r="D99" s="154" t="s">
        <v>48</v>
      </c>
      <c r="E99" s="58">
        <f>SUM(N99,O99,P99)</f>
        <v>0</v>
      </c>
      <c r="F99" s="60">
        <f>SUM(G99,H99,I99,J99,L99,N99)</f>
        <v>0</v>
      </c>
      <c r="G99" s="60">
        <f>+IF(SUM(K99,M99,O99)&gt;20,20,SUM(K99,M99,O99))</f>
        <v>0</v>
      </c>
      <c r="H99" s="63"/>
      <c r="I99" s="63"/>
      <c r="J99" s="155"/>
      <c r="K99" s="153"/>
      <c r="L99" s="63"/>
      <c r="M99" s="63"/>
      <c r="N99" s="63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0</v>
      </c>
      <c r="O99" s="83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99" s="84">
        <f>SUM(racers8[[#This Row],[Tour de Sask Omnium (B)]]+racers8[[#This Row],[RMCC - Omnium (A)]]+racers8[[#This Row],[Tour de Bowness - Omnium (A)]])</f>
        <v>0</v>
      </c>
      <c r="Q99" s="64"/>
      <c r="R99" s="65"/>
      <c r="S99" s="66"/>
      <c r="T99" s="120"/>
      <c r="U99" s="66"/>
      <c r="V99" s="65"/>
      <c r="W99" s="67"/>
      <c r="X99" s="66"/>
      <c r="Y99" s="66"/>
      <c r="Z99" s="64"/>
      <c r="AA99" s="120"/>
      <c r="AB99" s="64"/>
      <c r="AC99" s="66"/>
      <c r="AD99" s="66"/>
      <c r="AE99" s="66"/>
      <c r="AF99" s="66"/>
      <c r="AG99" s="65"/>
      <c r="AH99" s="121"/>
      <c r="AI99" s="65"/>
      <c r="AJ99" s="66"/>
      <c r="AK99" s="65"/>
      <c r="AL99" s="64"/>
      <c r="AM99" s="64"/>
      <c r="AN99" s="65"/>
      <c r="AO99" s="66"/>
      <c r="AP99" s="66"/>
      <c r="AQ99" s="66"/>
      <c r="AR99" s="120"/>
    </row>
    <row r="100" spans="1:44" x14ac:dyDescent="0.25">
      <c r="A100" s="150"/>
      <c r="B100" s="64" t="s">
        <v>302</v>
      </c>
      <c r="C100" s="64" t="s">
        <v>632</v>
      </c>
      <c r="D100" s="154" t="s">
        <v>34</v>
      </c>
      <c r="E100" s="58">
        <f>SUM(N100,O100,P100)</f>
        <v>0</v>
      </c>
      <c r="F100" s="60">
        <f>SUM(G100,H100,I100,J100,L100,N100)</f>
        <v>0</v>
      </c>
      <c r="G100" s="60">
        <f>+IF(SUM(K100,M100,O100)&gt;20,20,SUM(K100,M100,O100))</f>
        <v>0</v>
      </c>
      <c r="H100" s="63"/>
      <c r="I100" s="63"/>
      <c r="J100" s="155"/>
      <c r="K100" s="153"/>
      <c r="L100" s="63"/>
      <c r="M100" s="63"/>
      <c r="N100" s="63">
        <f>SUM(racers8[[#This Row],[Hay City Road Race]]+racers8[[#This Row],[Hay City Crit (B)]]+racers8[[#This Row],[Stieda Stage Race - Road Race (B)]]+racers8[[#This Row],[Stieda Stage Race - Criterium (B)]]+racers8[[#This Row],[Velocity Spring Race Crit (B)]]+racers8[[#This Row],[Tour de Sask (B)]]+racers8[[#This Row],[Tour de Sask (B)2]]+racers8[[#This Row],[RMCC - Road Race (A)]]+racers8[[#This Row],[RMCC - Criterium (A)]]+racers8[[#This Row],[Pigeon Lake Road Race (B)]]+racers8[[#This Row],[Criterium Redux (A)]]+racers8[[#This Row],[Canada Day Crit (B)]]+racers8[[#This Row],[Stampede Road Race (A)]]+racers8[[#This Row],[Pedoton Double Down Crit (A)]]+racers8[[#This Row],[Pedoton Double Down Crit (B)2]]+racers8[[#This Row],[Tour de Bowness - Road Race (A)]]+racers8[[#This Row],[Tour de Bowness - Criterium (B)]]+racers8[[#This Row],[PRW Crit (B)]])</f>
        <v>0</v>
      </c>
      <c r="O100" s="83">
        <f>SUM(racers8[[#This Row],[Velocity Spring Race ITT (B)]]+racers8[[#This Row],[Chinook Time Trial]]+racers8[[#This Row],[Pedalhead ITT (B)]]+racers8[[#This Row],[Tour de Bowness - Hill Climb (B)]]+racers8[[#This Row],[ITT Provincial Championships (A)]]+racers8[[#This Row],[Juventus ITT (B)]])</f>
        <v>0</v>
      </c>
      <c r="P100" s="84">
        <f>SUM(racers8[[#This Row],[Tour de Sask Omnium (B)]]+racers8[[#This Row],[RMCC - Omnium (A)]]+racers8[[#This Row],[Tour de Bowness - Omnium (A)]])</f>
        <v>0</v>
      </c>
      <c r="Q100" s="64"/>
      <c r="R100" s="65"/>
      <c r="S100" s="66"/>
      <c r="T100" s="120"/>
      <c r="U100" s="66"/>
      <c r="V100" s="65"/>
      <c r="W100" s="67"/>
      <c r="X100" s="66"/>
      <c r="Y100" s="66"/>
      <c r="Z100" s="64"/>
      <c r="AA100" s="120"/>
      <c r="AB100" s="64"/>
      <c r="AC100" s="66"/>
      <c r="AD100" s="66"/>
      <c r="AE100" s="66"/>
      <c r="AF100" s="66"/>
      <c r="AG100" s="65"/>
      <c r="AH100" s="121"/>
      <c r="AI100" s="65"/>
      <c r="AJ100" s="66"/>
      <c r="AK100" s="65"/>
      <c r="AL100" s="64"/>
      <c r="AM100" s="64"/>
      <c r="AN100" s="65"/>
      <c r="AO100" s="66"/>
      <c r="AP100" s="66"/>
      <c r="AQ100" s="66"/>
      <c r="AR100" s="120"/>
    </row>
  </sheetData>
  <conditionalFormatting sqref="F1:G32 F53:G1048576">
    <cfRule type="expression" dxfId="160" priority="52">
      <formula>"AND([@Cat]=""3M"",[@[Total Upgrade Points]]=50)"</formula>
    </cfRule>
  </conditionalFormatting>
  <conditionalFormatting sqref="F24:G24">
    <cfRule type="expression" dxfId="159" priority="49">
      <formula>"AND([@Cat]=""3M"",[@[Total Upgrade Points]]=50)"</formula>
    </cfRule>
  </conditionalFormatting>
  <conditionalFormatting sqref="F25:G25">
    <cfRule type="expression" dxfId="158" priority="48">
      <formula>"AND([@Cat]=""3M"",[@[Total Upgrade Points]]=50)"</formula>
    </cfRule>
  </conditionalFormatting>
  <conditionalFormatting sqref="F26:G26">
    <cfRule type="expression" dxfId="157" priority="47">
      <formula>"AND([@Cat]=""3M"",[@[Total Upgrade Points]]=50)"</formula>
    </cfRule>
  </conditionalFormatting>
  <conditionalFormatting sqref="F27:G27">
    <cfRule type="expression" dxfId="156" priority="46">
      <formula>"AND([@Cat]=""3M"",[@[Total Upgrade Points]]=50)"</formula>
    </cfRule>
  </conditionalFormatting>
  <conditionalFormatting sqref="F28:G28">
    <cfRule type="expression" dxfId="155" priority="45">
      <formula>"AND([@Cat]=""3M"",[@[Total Upgrade Points]]=50)"</formula>
    </cfRule>
  </conditionalFormatting>
  <conditionalFormatting sqref="F29:G29">
    <cfRule type="expression" dxfId="154" priority="44">
      <formula>"AND([@Cat]=""3M"",[@[Total Upgrade Points]]=50)"</formula>
    </cfRule>
  </conditionalFormatting>
  <conditionalFormatting sqref="F30:G30">
    <cfRule type="expression" dxfId="153" priority="43">
      <formula>"AND([@Cat]=""3M"",[@[Total Upgrade Points]]=50)"</formula>
    </cfRule>
  </conditionalFormatting>
  <conditionalFormatting sqref="F31:G31">
    <cfRule type="expression" dxfId="152" priority="42">
      <formula>"AND([@Cat]=""3M"",[@[Total Upgrade Points]]=50)"</formula>
    </cfRule>
  </conditionalFormatting>
  <conditionalFormatting sqref="F32:G32">
    <cfRule type="expression" dxfId="151" priority="41">
      <formula>"AND([@Cat]=""3M"",[@[Total Upgrade Points]]=50)"</formula>
    </cfRule>
  </conditionalFormatting>
  <conditionalFormatting sqref="F37:G37">
    <cfRule type="expression" dxfId="150" priority="30">
      <formula>"AND([@Cat]=""3M"",[@[Total Upgrade Points]]=50)"</formula>
    </cfRule>
  </conditionalFormatting>
  <conditionalFormatting sqref="F37:G37">
    <cfRule type="expression" dxfId="149" priority="29">
      <formula>"AND([@Cat]=""3M"",[@[Total Upgrade Points]]=50)"</formula>
    </cfRule>
  </conditionalFormatting>
  <conditionalFormatting sqref="F33:G33">
    <cfRule type="expression" dxfId="148" priority="38">
      <formula>"AND([@Cat]=""3M"",[@[Total Upgrade Points]]=50)"</formula>
    </cfRule>
  </conditionalFormatting>
  <conditionalFormatting sqref="F33:G33">
    <cfRule type="expression" dxfId="147" priority="37">
      <formula>"AND([@Cat]=""3M"",[@[Total Upgrade Points]]=50)"</formula>
    </cfRule>
  </conditionalFormatting>
  <conditionalFormatting sqref="F34:G34">
    <cfRule type="expression" dxfId="146" priority="36">
      <formula>"AND([@Cat]=""3M"",[@[Total Upgrade Points]]=50)"</formula>
    </cfRule>
  </conditionalFormatting>
  <conditionalFormatting sqref="F34:G34">
    <cfRule type="expression" dxfId="145" priority="35">
      <formula>"AND([@Cat]=""3M"",[@[Total Upgrade Points]]=50)"</formula>
    </cfRule>
  </conditionalFormatting>
  <conditionalFormatting sqref="F35:G35">
    <cfRule type="expression" dxfId="144" priority="34">
      <formula>"AND([@Cat]=""3M"",[@[Total Upgrade Points]]=50)"</formula>
    </cfRule>
  </conditionalFormatting>
  <conditionalFormatting sqref="F35:G35">
    <cfRule type="expression" dxfId="143" priority="33">
      <formula>"AND([@Cat]=""3M"",[@[Total Upgrade Points]]=50)"</formula>
    </cfRule>
  </conditionalFormatting>
  <conditionalFormatting sqref="F36:G36">
    <cfRule type="expression" dxfId="142" priority="32">
      <formula>"AND([@Cat]=""3M"",[@[Total Upgrade Points]]=50)"</formula>
    </cfRule>
  </conditionalFormatting>
  <conditionalFormatting sqref="F36:G36">
    <cfRule type="expression" dxfId="141" priority="31">
      <formula>"AND([@Cat]=""3M"",[@[Total Upgrade Points]]=50)"</formula>
    </cfRule>
  </conditionalFormatting>
  <conditionalFormatting sqref="F38:G38">
    <cfRule type="expression" dxfId="140" priority="28">
      <formula>"AND([@Cat]=""3M"",[@[Total Upgrade Points]]=50)"</formula>
    </cfRule>
  </conditionalFormatting>
  <conditionalFormatting sqref="F38:G38">
    <cfRule type="expression" dxfId="139" priority="27">
      <formula>"AND([@Cat]=""3M"",[@[Total Upgrade Points]]=50)"</formula>
    </cfRule>
  </conditionalFormatting>
  <conditionalFormatting sqref="F39:G39">
    <cfRule type="expression" dxfId="138" priority="26">
      <formula>"AND([@Cat]=""3M"",[@[Total Upgrade Points]]=50)"</formula>
    </cfRule>
  </conditionalFormatting>
  <conditionalFormatting sqref="F39:G39">
    <cfRule type="expression" dxfId="137" priority="25">
      <formula>"AND([@Cat]=""3M"",[@[Total Upgrade Points]]=50)"</formula>
    </cfRule>
  </conditionalFormatting>
  <conditionalFormatting sqref="F40:G40">
    <cfRule type="expression" dxfId="136" priority="24">
      <formula>"AND([@Cat]=""3M"",[@[Total Upgrade Points]]=50)"</formula>
    </cfRule>
  </conditionalFormatting>
  <conditionalFormatting sqref="F40:G40">
    <cfRule type="expression" dxfId="135" priority="23">
      <formula>"AND([@Cat]=""3M"",[@[Total Upgrade Points]]=50)"</formula>
    </cfRule>
  </conditionalFormatting>
  <conditionalFormatting sqref="F41:G41">
    <cfRule type="expression" dxfId="134" priority="22">
      <formula>"AND([@Cat]=""3M"",[@[Total Upgrade Points]]=50)"</formula>
    </cfRule>
  </conditionalFormatting>
  <conditionalFormatting sqref="F41:G41">
    <cfRule type="expression" dxfId="133" priority="21">
      <formula>"AND([@Cat]=""3M"",[@[Total Upgrade Points]]=50)"</formula>
    </cfRule>
  </conditionalFormatting>
  <conditionalFormatting sqref="F42:G42">
    <cfRule type="expression" dxfId="132" priority="20">
      <formula>"AND([@Cat]=""3M"",[@[Total Upgrade Points]]=50)"</formula>
    </cfRule>
  </conditionalFormatting>
  <conditionalFormatting sqref="F42:G42">
    <cfRule type="expression" dxfId="131" priority="19">
      <formula>"AND([@Cat]=""3M"",[@[Total Upgrade Points]]=50)"</formula>
    </cfRule>
  </conditionalFormatting>
  <conditionalFormatting sqref="F43:G43">
    <cfRule type="expression" dxfId="130" priority="18">
      <formula>"AND([@Cat]=""3M"",[@[Total Upgrade Points]]=50)"</formula>
    </cfRule>
  </conditionalFormatting>
  <conditionalFormatting sqref="F43:G43">
    <cfRule type="expression" dxfId="129" priority="17">
      <formula>"AND([@Cat]=""3M"",[@[Total Upgrade Points]]=50)"</formula>
    </cfRule>
  </conditionalFormatting>
  <conditionalFormatting sqref="F44:G44">
    <cfRule type="expression" dxfId="128" priority="16">
      <formula>"AND([@Cat]=""3M"",[@[Total Upgrade Points]]=50)"</formula>
    </cfRule>
  </conditionalFormatting>
  <conditionalFormatting sqref="F44:G44">
    <cfRule type="expression" dxfId="127" priority="15">
      <formula>"AND([@Cat]=""3M"",[@[Total Upgrade Points]]=50)"</formula>
    </cfRule>
  </conditionalFormatting>
  <conditionalFormatting sqref="F45:G45">
    <cfRule type="expression" dxfId="126" priority="14">
      <formula>"AND([@Cat]=""3M"",[@[Total Upgrade Points]]=50)"</formula>
    </cfRule>
  </conditionalFormatting>
  <conditionalFormatting sqref="F45:G45">
    <cfRule type="expression" dxfId="125" priority="13">
      <formula>"AND([@Cat]=""3M"",[@[Total Upgrade Points]]=50)"</formula>
    </cfRule>
  </conditionalFormatting>
  <conditionalFormatting sqref="F46:G46">
    <cfRule type="expression" dxfId="124" priority="12">
      <formula>"AND([@Cat]=""3M"",[@[Total Upgrade Points]]=50)"</formula>
    </cfRule>
  </conditionalFormatting>
  <conditionalFormatting sqref="F46:G46">
    <cfRule type="expression" dxfId="123" priority="11">
      <formula>"AND([@Cat]=""3M"",[@[Total Upgrade Points]]=50)"</formula>
    </cfRule>
  </conditionalFormatting>
  <conditionalFormatting sqref="F47:G47">
    <cfRule type="expression" dxfId="122" priority="10">
      <formula>"AND([@Cat]=""3M"",[@[Total Upgrade Points]]=50)"</formula>
    </cfRule>
  </conditionalFormatting>
  <conditionalFormatting sqref="F47:G47">
    <cfRule type="expression" dxfId="121" priority="9">
      <formula>"AND([@Cat]=""3M"",[@[Total Upgrade Points]]=50)"</formula>
    </cfRule>
  </conditionalFormatting>
  <conditionalFormatting sqref="F48:G48">
    <cfRule type="expression" dxfId="120" priority="8">
      <formula>"AND([@Cat]=""3M"",[@[Total Upgrade Points]]=50)"</formula>
    </cfRule>
  </conditionalFormatting>
  <conditionalFormatting sqref="F48:G48">
    <cfRule type="expression" dxfId="119" priority="7">
      <formula>"AND([@Cat]=""3M"",[@[Total Upgrade Points]]=50)"</formula>
    </cfRule>
  </conditionalFormatting>
  <conditionalFormatting sqref="F49:G49">
    <cfRule type="expression" dxfId="118" priority="6">
      <formula>"AND([@Cat]=""3M"",[@[Total Upgrade Points]]=50)"</formula>
    </cfRule>
  </conditionalFormatting>
  <conditionalFormatting sqref="F49:G49">
    <cfRule type="expression" dxfId="117" priority="5">
      <formula>"AND([@Cat]=""3M"",[@[Total Upgrade Points]]=50)"</formula>
    </cfRule>
  </conditionalFormatting>
  <conditionalFormatting sqref="F50:G50">
    <cfRule type="expression" dxfId="116" priority="4">
      <formula>"AND([@Cat]=""3M"",[@[Total Upgrade Points]]=50)"</formula>
    </cfRule>
  </conditionalFormatting>
  <conditionalFormatting sqref="F50:G50">
    <cfRule type="expression" dxfId="115" priority="3">
      <formula>"AND([@Cat]=""3M"",[@[Total Upgrade Points]]=50)"</formula>
    </cfRule>
  </conditionalFormatting>
  <conditionalFormatting sqref="F51:G52">
    <cfRule type="expression" dxfId="114" priority="2">
      <formula>"AND([@Cat]=""3M"",[@[Total Upgrade Points]]=50)"</formula>
    </cfRule>
  </conditionalFormatting>
  <conditionalFormatting sqref="F51:G52">
    <cfRule type="expression" dxfId="113" priority="1">
      <formula>"AND([@Cat]=""3M"",[@[Total Upgrade Points]]=50)"</formula>
    </cfRule>
  </conditionalFormatting>
  <pageMargins left="0.7" right="0.7" top="0.75" bottom="0.75" header="0.3" footer="0.3"/>
  <pageSetup paperSize="5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Teams!$A:$A</xm:f>
          </x14:formula1>
          <xm:sqref>D1:D1048576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102"/>
  <sheetViews>
    <sheetView zoomScaleNormal="100" workbookViewId="0">
      <pane ySplit="1" topLeftCell="A2" activePane="bottomLeft" state="frozen"/>
      <selection activeCell="R16" sqref="R16"/>
      <selection pane="bottomLeft" activeCell="B1" sqref="B1:B1048576"/>
    </sheetView>
  </sheetViews>
  <sheetFormatPr defaultColWidth="8.85546875" defaultRowHeight="15" x14ac:dyDescent="0.25"/>
  <cols>
    <col min="1" max="1" width="7.7109375" style="86" customWidth="1"/>
    <col min="2" max="2" width="19.5703125" style="79" customWidth="1"/>
    <col min="3" max="3" width="12.5703125" style="79" customWidth="1"/>
    <col min="4" max="4" width="30.7109375" style="79" customWidth="1"/>
    <col min="5" max="5" width="7.85546875" style="87" bestFit="1" customWidth="1"/>
    <col min="6" max="6" width="8.42578125" style="122" bestFit="1" customWidth="1"/>
    <col min="7" max="7" width="8.42578125" style="122" customWidth="1"/>
    <col min="8" max="9" width="7.85546875" style="88" customWidth="1"/>
    <col min="10" max="10" width="7.85546875" style="125" customWidth="1"/>
    <col min="11" max="14" width="7.85546875" style="88" customWidth="1"/>
    <col min="15" max="15" width="7.85546875" style="89" customWidth="1"/>
    <col min="16" max="16" width="7.85546875" style="90" customWidth="1"/>
    <col min="17" max="17" width="3.5703125" style="79" customWidth="1"/>
    <col min="18" max="18" width="3.5703125" style="91" customWidth="1"/>
    <col min="19" max="19" width="3.5703125" style="92" customWidth="1"/>
    <col min="20" max="20" width="3.5703125" style="123" customWidth="1"/>
    <col min="21" max="22" width="3.5703125" style="79" customWidth="1"/>
    <col min="23" max="23" width="3.5703125" style="93" customWidth="1"/>
    <col min="24" max="25" width="3.5703125" style="92" customWidth="1"/>
    <col min="26" max="26" width="3.5703125" style="79" customWidth="1"/>
    <col min="27" max="27" width="3.5703125" style="92" customWidth="1"/>
    <col min="28" max="28" width="3.5703125" style="79" customWidth="1"/>
    <col min="29" max="30" width="3.5703125" style="91" customWidth="1"/>
    <col min="31" max="31" width="3.5703125" style="93" customWidth="1"/>
    <col min="32" max="32" width="3.5703125" style="92" customWidth="1"/>
    <col min="33" max="33" width="3.5703125" style="91" customWidth="1"/>
    <col min="34" max="34" width="3.5703125" style="124" customWidth="1"/>
    <col min="35" max="35" width="3.5703125" style="91" customWidth="1"/>
    <col min="36" max="36" width="3.5703125" style="92" customWidth="1"/>
    <col min="37" max="37" width="3.5703125" style="91" customWidth="1"/>
    <col min="38" max="38" width="3.5703125" style="79" bestFit="1" customWidth="1"/>
    <col min="39" max="39" width="3.5703125" style="79" customWidth="1"/>
    <col min="40" max="40" width="3.5703125" style="91" bestFit="1" customWidth="1"/>
    <col min="41" max="41" width="3.5703125" style="92" bestFit="1" customWidth="1"/>
    <col min="42" max="43" width="3.5703125" style="92" customWidth="1"/>
    <col min="44" max="44" width="3.5703125" style="123" bestFit="1" customWidth="1"/>
    <col min="46" max="16384" width="8.85546875" style="79"/>
  </cols>
  <sheetData>
    <row r="1" spans="1:45" ht="162" customHeight="1" thickBot="1" x14ac:dyDescent="0.3">
      <c r="A1" s="22" t="s">
        <v>3</v>
      </c>
      <c r="B1" s="23" t="s">
        <v>0</v>
      </c>
      <c r="C1" s="23" t="s">
        <v>1</v>
      </c>
      <c r="D1" s="24" t="s">
        <v>2</v>
      </c>
      <c r="E1" s="25" t="s">
        <v>538</v>
      </c>
      <c r="F1" s="26" t="s">
        <v>4</v>
      </c>
      <c r="G1" s="26" t="s">
        <v>318</v>
      </c>
      <c r="H1" s="27" t="s">
        <v>557</v>
      </c>
      <c r="I1" s="27" t="s">
        <v>556</v>
      </c>
      <c r="J1" s="28" t="s">
        <v>553</v>
      </c>
      <c r="K1" s="28" t="s">
        <v>286</v>
      </c>
      <c r="L1" s="29" t="s">
        <v>554</v>
      </c>
      <c r="M1" s="29" t="s">
        <v>555</v>
      </c>
      <c r="N1" s="30" t="s">
        <v>539</v>
      </c>
      <c r="O1" s="31" t="s">
        <v>558</v>
      </c>
      <c r="P1" s="31" t="s">
        <v>540</v>
      </c>
      <c r="Q1" s="31" t="s">
        <v>542</v>
      </c>
      <c r="R1" s="32" t="s">
        <v>541</v>
      </c>
      <c r="S1" s="33" t="s">
        <v>284</v>
      </c>
      <c r="T1" s="33" t="s">
        <v>285</v>
      </c>
      <c r="U1" s="34" t="s">
        <v>543</v>
      </c>
      <c r="V1" s="33" t="s">
        <v>544</v>
      </c>
      <c r="W1" s="33" t="s">
        <v>545</v>
      </c>
      <c r="X1" s="33" t="s">
        <v>546</v>
      </c>
      <c r="Y1" s="33" t="s">
        <v>736</v>
      </c>
      <c r="Z1" s="33" t="s">
        <v>317</v>
      </c>
      <c r="AA1" s="33" t="s">
        <v>738</v>
      </c>
      <c r="AB1" s="33" t="s">
        <v>737</v>
      </c>
      <c r="AC1" s="33" t="s">
        <v>5</v>
      </c>
      <c r="AD1" s="33" t="s">
        <v>547</v>
      </c>
      <c r="AE1" s="33" t="s">
        <v>548</v>
      </c>
      <c r="AF1" s="33" t="s">
        <v>549</v>
      </c>
      <c r="AG1" s="35" t="s">
        <v>747</v>
      </c>
      <c r="AH1" s="33" t="s">
        <v>550</v>
      </c>
      <c r="AI1" s="33" t="s">
        <v>316</v>
      </c>
      <c r="AJ1" s="34" t="s">
        <v>764</v>
      </c>
      <c r="AK1" s="34" t="s">
        <v>551</v>
      </c>
      <c r="AL1" s="33" t="s">
        <v>779</v>
      </c>
      <c r="AM1" s="33" t="s">
        <v>6</v>
      </c>
      <c r="AN1" s="33" t="s">
        <v>7</v>
      </c>
      <c r="AO1" s="33" t="s">
        <v>8</v>
      </c>
      <c r="AP1" s="30" t="s">
        <v>9</v>
      </c>
      <c r="AQ1" s="33" t="s">
        <v>798</v>
      </c>
      <c r="AR1" s="33" t="s">
        <v>552</v>
      </c>
      <c r="AS1" s="79"/>
    </row>
    <row r="2" spans="1:45" s="119" customFormat="1" ht="15.75" thickBot="1" x14ac:dyDescent="0.3">
      <c r="A2" s="37"/>
      <c r="B2" s="47" t="s">
        <v>662</v>
      </c>
      <c r="C2" s="47" t="s">
        <v>663</v>
      </c>
      <c r="D2" s="47" t="s">
        <v>34</v>
      </c>
      <c r="E2" s="39">
        <f t="shared" ref="E2:E33" si="0">SUM(N2,O2,P2)</f>
        <v>117</v>
      </c>
      <c r="F2" s="161">
        <f t="shared" ref="F2:F33" si="1">SUM(G2,H2,I2,J2,L2,N2)</f>
        <v>66</v>
      </c>
      <c r="G2" s="41">
        <f t="shared" ref="G2:G33" si="2">+IF(SUM(K2,M2,O2)&gt;20,20,SUM(K2,M2,O2))</f>
        <v>20</v>
      </c>
      <c r="H2" s="42"/>
      <c r="I2" s="42"/>
      <c r="J2" s="44"/>
      <c r="K2" s="44"/>
      <c r="L2" s="44"/>
      <c r="M2" s="44"/>
      <c r="N2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46</v>
      </c>
      <c r="O2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51</v>
      </c>
      <c r="P2" s="46">
        <f>SUM(racers7[[#This Row],[Tour de Sask Omnium (B)]]+racers7[[#This Row],[RMCC - Omnium (A)]]+racers7[[#This Row],[Tour de Bowness - Omnium (A)]])</f>
        <v>20</v>
      </c>
      <c r="Q2" s="47"/>
      <c r="R2" s="48"/>
      <c r="S2" s="49"/>
      <c r="T2" s="110"/>
      <c r="U2" s="47"/>
      <c r="V2" s="47">
        <v>20</v>
      </c>
      <c r="W2" s="50"/>
      <c r="X2" s="49"/>
      <c r="Y2" s="49"/>
      <c r="Z2" s="47"/>
      <c r="AA2" s="49">
        <v>25</v>
      </c>
      <c r="AB2" s="47"/>
      <c r="AC2" s="48"/>
      <c r="AD2" s="48"/>
      <c r="AE2" s="50"/>
      <c r="AF2" s="49"/>
      <c r="AG2" s="48"/>
      <c r="AH2" s="111"/>
      <c r="AI2" s="48"/>
      <c r="AJ2" s="49"/>
      <c r="AK2" s="48"/>
      <c r="AL2" s="47">
        <v>20</v>
      </c>
      <c r="AM2" s="47">
        <v>12</v>
      </c>
      <c r="AN2" s="48">
        <v>6</v>
      </c>
      <c r="AO2" s="49">
        <v>20</v>
      </c>
      <c r="AP2" s="49"/>
      <c r="AQ2" s="49"/>
      <c r="AR2" s="110"/>
    </row>
    <row r="3" spans="1:45" s="119" customFormat="1" ht="15.75" thickBot="1" x14ac:dyDescent="0.3">
      <c r="A3" s="37"/>
      <c r="B3" s="47" t="s">
        <v>326</v>
      </c>
      <c r="C3" s="47" t="s">
        <v>327</v>
      </c>
      <c r="D3" s="47" t="s">
        <v>177</v>
      </c>
      <c r="E3" s="39">
        <f t="shared" si="0"/>
        <v>102</v>
      </c>
      <c r="F3" s="161">
        <f t="shared" si="1"/>
        <v>83</v>
      </c>
      <c r="G3" s="41">
        <f t="shared" si="2"/>
        <v>16</v>
      </c>
      <c r="H3" s="42"/>
      <c r="I3" s="42"/>
      <c r="J3" s="118">
        <v>6</v>
      </c>
      <c r="K3" s="118">
        <v>0</v>
      </c>
      <c r="L3" s="44"/>
      <c r="M3" s="44"/>
      <c r="N3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61</v>
      </c>
      <c r="O3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16</v>
      </c>
      <c r="P3" s="46">
        <f>SUM(racers7[[#This Row],[Tour de Sask Omnium (B)]]+racers7[[#This Row],[RMCC - Omnium (A)]]+racers7[[#This Row],[Tour de Bowness - Omnium (A)]])</f>
        <v>25</v>
      </c>
      <c r="Q3" s="47"/>
      <c r="R3" s="48"/>
      <c r="S3" s="49"/>
      <c r="T3" s="110"/>
      <c r="U3" s="47"/>
      <c r="V3" s="47"/>
      <c r="W3" s="50"/>
      <c r="X3" s="49"/>
      <c r="Y3" s="49"/>
      <c r="Z3" s="47"/>
      <c r="AA3" s="49">
        <v>8</v>
      </c>
      <c r="AB3" s="47">
        <v>3</v>
      </c>
      <c r="AC3" s="48"/>
      <c r="AD3" s="48"/>
      <c r="AE3" s="50"/>
      <c r="AF3" s="49"/>
      <c r="AG3" s="48"/>
      <c r="AH3" s="111"/>
      <c r="AI3" s="48"/>
      <c r="AJ3" s="49"/>
      <c r="AK3" s="48"/>
      <c r="AL3" s="47">
        <v>25</v>
      </c>
      <c r="AM3" s="47">
        <v>6</v>
      </c>
      <c r="AN3" s="48">
        <v>8</v>
      </c>
      <c r="AO3" s="49">
        <v>25</v>
      </c>
      <c r="AP3" s="49"/>
      <c r="AQ3" s="49"/>
      <c r="AR3" s="110"/>
    </row>
    <row r="4" spans="1:45" s="119" customFormat="1" ht="15.75" thickBot="1" x14ac:dyDescent="0.3">
      <c r="A4" s="37"/>
      <c r="B4" s="47" t="s">
        <v>436</v>
      </c>
      <c r="C4" s="47" t="s">
        <v>422</v>
      </c>
      <c r="D4" s="47" t="s">
        <v>52</v>
      </c>
      <c r="E4" s="39">
        <f t="shared" si="0"/>
        <v>98</v>
      </c>
      <c r="F4" s="161">
        <f t="shared" si="1"/>
        <v>83</v>
      </c>
      <c r="G4" s="41">
        <f t="shared" si="2"/>
        <v>20</v>
      </c>
      <c r="H4" s="42"/>
      <c r="I4" s="42"/>
      <c r="J4" s="44"/>
      <c r="K4" s="44"/>
      <c r="L4" s="44"/>
      <c r="M4" s="44"/>
      <c r="N4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63</v>
      </c>
      <c r="O4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20</v>
      </c>
      <c r="P4" s="46">
        <f>SUM(racers7[[#This Row],[Tour de Sask Omnium (B)]]+racers7[[#This Row],[RMCC - Omnium (A)]]+racers7[[#This Row],[Tour de Bowness - Omnium (A)]])</f>
        <v>15</v>
      </c>
      <c r="Q4" s="47"/>
      <c r="R4" s="48"/>
      <c r="S4" s="49"/>
      <c r="T4" s="110"/>
      <c r="U4" s="47"/>
      <c r="V4" s="47"/>
      <c r="W4" s="50"/>
      <c r="X4" s="49"/>
      <c r="Y4" s="49"/>
      <c r="Z4" s="47"/>
      <c r="AA4" s="49">
        <v>10</v>
      </c>
      <c r="AB4" s="47">
        <v>4</v>
      </c>
      <c r="AC4" s="48"/>
      <c r="AD4" s="48"/>
      <c r="AE4" s="50">
        <v>20</v>
      </c>
      <c r="AF4" s="49"/>
      <c r="AG4" s="48">
        <v>4</v>
      </c>
      <c r="AH4" s="111"/>
      <c r="AI4" s="48"/>
      <c r="AJ4" s="49"/>
      <c r="AK4" s="48"/>
      <c r="AL4" s="47">
        <v>10</v>
      </c>
      <c r="AM4" s="47">
        <v>15</v>
      </c>
      <c r="AN4" s="48">
        <v>10</v>
      </c>
      <c r="AO4" s="49">
        <v>15</v>
      </c>
      <c r="AP4" s="49"/>
      <c r="AQ4" s="49"/>
      <c r="AR4" s="110"/>
    </row>
    <row r="5" spans="1:45" s="119" customFormat="1" ht="15.75" thickBot="1" x14ac:dyDescent="0.3">
      <c r="A5" s="37"/>
      <c r="B5" s="47" t="s">
        <v>633</v>
      </c>
      <c r="C5" s="47" t="s">
        <v>634</v>
      </c>
      <c r="D5" s="47" t="s">
        <v>42</v>
      </c>
      <c r="E5" s="39">
        <f t="shared" si="0"/>
        <v>97</v>
      </c>
      <c r="F5" s="161">
        <f t="shared" si="1"/>
        <v>72</v>
      </c>
      <c r="G5" s="41">
        <f t="shared" si="2"/>
        <v>20</v>
      </c>
      <c r="H5" s="42"/>
      <c r="I5" s="42"/>
      <c r="J5" s="44"/>
      <c r="K5" s="44"/>
      <c r="L5" s="44"/>
      <c r="M5" s="44"/>
      <c r="N5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52</v>
      </c>
      <c r="O5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20</v>
      </c>
      <c r="P5" s="46">
        <f>SUM(racers7[[#This Row],[Tour de Sask Omnium (B)]]+racers7[[#This Row],[RMCC - Omnium (A)]]+racers7[[#This Row],[Tour de Bowness - Omnium (A)]])</f>
        <v>25</v>
      </c>
      <c r="Q5" s="47"/>
      <c r="R5" s="48"/>
      <c r="S5" s="49">
        <v>15</v>
      </c>
      <c r="T5" s="110">
        <v>6</v>
      </c>
      <c r="U5" s="47"/>
      <c r="V5" s="47"/>
      <c r="W5" s="50"/>
      <c r="X5" s="49"/>
      <c r="Y5" s="49"/>
      <c r="Z5" s="47">
        <v>25</v>
      </c>
      <c r="AA5" s="49">
        <v>20</v>
      </c>
      <c r="AB5" s="47">
        <v>6</v>
      </c>
      <c r="AC5" s="48">
        <v>25</v>
      </c>
      <c r="AD5" s="48"/>
      <c r="AE5" s="50"/>
      <c r="AF5" s="49"/>
      <c r="AG5" s="48"/>
      <c r="AH5" s="111"/>
      <c r="AI5" s="48"/>
      <c r="AJ5" s="49"/>
      <c r="AK5" s="48"/>
      <c r="AL5" s="47"/>
      <c r="AM5" s="47"/>
      <c r="AN5" s="48"/>
      <c r="AO5" s="49"/>
      <c r="AP5" s="49"/>
      <c r="AQ5" s="49"/>
      <c r="AR5" s="110"/>
    </row>
    <row r="6" spans="1:45" s="119" customFormat="1" ht="15.75" thickBot="1" x14ac:dyDescent="0.3">
      <c r="A6" s="37"/>
      <c r="B6" s="47" t="s">
        <v>324</v>
      </c>
      <c r="C6" s="47" t="s">
        <v>30</v>
      </c>
      <c r="D6" s="47" t="s">
        <v>48</v>
      </c>
      <c r="E6" s="39">
        <f t="shared" si="0"/>
        <v>75</v>
      </c>
      <c r="F6" s="161">
        <f t="shared" si="1"/>
        <v>75</v>
      </c>
      <c r="G6" s="41">
        <f t="shared" si="2"/>
        <v>10</v>
      </c>
      <c r="H6" s="42"/>
      <c r="I6" s="42"/>
      <c r="J6" s="118">
        <v>16</v>
      </c>
      <c r="K6" s="118">
        <v>4</v>
      </c>
      <c r="L6" s="44"/>
      <c r="M6" s="44"/>
      <c r="N6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49</v>
      </c>
      <c r="O6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6</v>
      </c>
      <c r="P6" s="46">
        <f>SUM(racers7[[#This Row],[Tour de Sask Omnium (B)]]+racers7[[#This Row],[RMCC - Omnium (A)]]+racers7[[#This Row],[Tour de Bowness - Omnium (A)]])</f>
        <v>20</v>
      </c>
      <c r="Q6" s="47"/>
      <c r="R6" s="48"/>
      <c r="S6" s="49">
        <v>10</v>
      </c>
      <c r="T6" s="110">
        <v>4</v>
      </c>
      <c r="U6" s="47"/>
      <c r="V6" s="47">
        <v>6</v>
      </c>
      <c r="W6" s="50">
        <v>15</v>
      </c>
      <c r="X6" s="49">
        <v>20</v>
      </c>
      <c r="Y6" s="49">
        <v>20</v>
      </c>
      <c r="Z6" s="47"/>
      <c r="AA6" s="49"/>
      <c r="AB6" s="47"/>
      <c r="AC6" s="48"/>
      <c r="AD6" s="48"/>
      <c r="AE6" s="50"/>
      <c r="AF6" s="49"/>
      <c r="AG6" s="48"/>
      <c r="AH6" s="111"/>
      <c r="AI6" s="48"/>
      <c r="AJ6" s="49"/>
      <c r="AK6" s="48"/>
      <c r="AL6" s="47"/>
      <c r="AM6" s="47"/>
      <c r="AN6" s="48"/>
      <c r="AO6" s="49"/>
      <c r="AP6" s="49"/>
      <c r="AQ6" s="49"/>
      <c r="AR6" s="110"/>
    </row>
    <row r="7" spans="1:45" ht="15.75" thickBot="1" x14ac:dyDescent="0.3">
      <c r="A7" s="37"/>
      <c r="B7" s="47" t="s">
        <v>697</v>
      </c>
      <c r="C7" s="47" t="s">
        <v>28</v>
      </c>
      <c r="D7" s="47" t="s">
        <v>31</v>
      </c>
      <c r="E7" s="39">
        <f t="shared" si="0"/>
        <v>72</v>
      </c>
      <c r="F7" s="161">
        <f t="shared" si="1"/>
        <v>52</v>
      </c>
      <c r="G7" s="41">
        <f t="shared" si="2"/>
        <v>15</v>
      </c>
      <c r="H7" s="42"/>
      <c r="I7" s="42"/>
      <c r="J7" s="44"/>
      <c r="K7" s="44"/>
      <c r="L7" s="44"/>
      <c r="M7" s="44"/>
      <c r="N7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37</v>
      </c>
      <c r="O7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15</v>
      </c>
      <c r="P7" s="46">
        <f>SUM(racers7[[#This Row],[Tour de Sask Omnium (B)]]+racers7[[#This Row],[RMCC - Omnium (A)]]+racers7[[#This Row],[Tour de Bowness - Omnium (A)]])</f>
        <v>20</v>
      </c>
      <c r="Q7" s="47"/>
      <c r="R7" s="48"/>
      <c r="S7" s="49"/>
      <c r="T7" s="110"/>
      <c r="U7" s="47"/>
      <c r="V7" s="47"/>
      <c r="W7" s="50"/>
      <c r="X7" s="49"/>
      <c r="Y7" s="49"/>
      <c r="Z7" s="47">
        <v>12</v>
      </c>
      <c r="AA7" s="49">
        <v>15</v>
      </c>
      <c r="AB7" s="47">
        <v>25</v>
      </c>
      <c r="AC7" s="48">
        <v>20</v>
      </c>
      <c r="AD7" s="48"/>
      <c r="AE7" s="50"/>
      <c r="AF7" s="49"/>
      <c r="AG7" s="48"/>
      <c r="AH7" s="111"/>
      <c r="AI7" s="48"/>
      <c r="AJ7" s="49"/>
      <c r="AK7" s="48"/>
      <c r="AL7" s="47"/>
      <c r="AM7" s="47"/>
      <c r="AN7" s="48"/>
      <c r="AO7" s="49"/>
      <c r="AP7" s="49"/>
      <c r="AQ7" s="49"/>
      <c r="AR7" s="110"/>
      <c r="AS7" s="79"/>
    </row>
    <row r="8" spans="1:45" ht="15.75" thickBot="1" x14ac:dyDescent="0.3">
      <c r="A8" s="37"/>
      <c r="B8" s="47" t="s">
        <v>695</v>
      </c>
      <c r="C8" s="47" t="s">
        <v>694</v>
      </c>
      <c r="D8" s="47" t="s">
        <v>48</v>
      </c>
      <c r="E8" s="39">
        <f t="shared" si="0"/>
        <v>70</v>
      </c>
      <c r="F8" s="161">
        <f t="shared" si="1"/>
        <v>62</v>
      </c>
      <c r="G8" s="41">
        <f t="shared" si="2"/>
        <v>20</v>
      </c>
      <c r="H8" s="42"/>
      <c r="I8" s="42"/>
      <c r="J8" s="44"/>
      <c r="K8" s="44"/>
      <c r="L8" s="44"/>
      <c r="M8" s="44"/>
      <c r="N8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42</v>
      </c>
      <c r="O8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20</v>
      </c>
      <c r="P8" s="46">
        <f>SUM(racers7[[#This Row],[Tour de Sask Omnium (B)]]+racers7[[#This Row],[RMCC - Omnium (A)]]+racers7[[#This Row],[Tour de Bowness - Omnium (A)]])</f>
        <v>8</v>
      </c>
      <c r="Q8" s="47"/>
      <c r="R8" s="48"/>
      <c r="S8" s="49"/>
      <c r="T8" s="110"/>
      <c r="U8" s="47"/>
      <c r="V8" s="47"/>
      <c r="W8" s="50"/>
      <c r="X8" s="49"/>
      <c r="Y8" s="49"/>
      <c r="Z8" s="47"/>
      <c r="AA8" s="49"/>
      <c r="AB8" s="47"/>
      <c r="AC8" s="48"/>
      <c r="AD8" s="48"/>
      <c r="AE8" s="50"/>
      <c r="AF8" s="49"/>
      <c r="AG8" s="48"/>
      <c r="AH8" s="111"/>
      <c r="AI8" s="48"/>
      <c r="AJ8" s="49"/>
      <c r="AK8" s="48">
        <v>4</v>
      </c>
      <c r="AL8" s="47">
        <v>15</v>
      </c>
      <c r="AM8" s="47">
        <v>8</v>
      </c>
      <c r="AN8" s="48"/>
      <c r="AO8" s="49">
        <v>8</v>
      </c>
      <c r="AP8" s="49">
        <v>20</v>
      </c>
      <c r="AQ8" s="49"/>
      <c r="AR8" s="110">
        <v>15</v>
      </c>
      <c r="AS8" s="79"/>
    </row>
    <row r="9" spans="1:45" ht="15.75" thickBot="1" x14ac:dyDescent="0.3">
      <c r="A9" s="37"/>
      <c r="B9" s="47" t="s">
        <v>635</v>
      </c>
      <c r="C9" s="47" t="s">
        <v>189</v>
      </c>
      <c r="D9" s="47" t="s">
        <v>264</v>
      </c>
      <c r="E9" s="39">
        <f t="shared" si="0"/>
        <v>70</v>
      </c>
      <c r="F9" s="161">
        <f t="shared" si="1"/>
        <v>55</v>
      </c>
      <c r="G9" s="41">
        <f t="shared" si="2"/>
        <v>4</v>
      </c>
      <c r="H9" s="42"/>
      <c r="I9" s="42"/>
      <c r="J9" s="44"/>
      <c r="K9" s="44"/>
      <c r="L9" s="44"/>
      <c r="M9" s="44"/>
      <c r="N9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51</v>
      </c>
      <c r="O9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4</v>
      </c>
      <c r="P9" s="46">
        <f>SUM(racers7[[#This Row],[Tour de Sask Omnium (B)]]+racers7[[#This Row],[RMCC - Omnium (A)]]+racers7[[#This Row],[Tour de Bowness - Omnium (A)]])</f>
        <v>15</v>
      </c>
      <c r="Q9" s="47"/>
      <c r="R9" s="48"/>
      <c r="S9" s="49">
        <v>2</v>
      </c>
      <c r="T9" s="110">
        <v>2</v>
      </c>
      <c r="U9" s="47"/>
      <c r="V9" s="47"/>
      <c r="W9" s="50"/>
      <c r="X9" s="49"/>
      <c r="Y9" s="49"/>
      <c r="Z9" s="47">
        <v>20</v>
      </c>
      <c r="AA9" s="49">
        <v>4</v>
      </c>
      <c r="AB9" s="47">
        <v>15</v>
      </c>
      <c r="AC9" s="48">
        <v>15</v>
      </c>
      <c r="AD9" s="48"/>
      <c r="AE9" s="50"/>
      <c r="AF9" s="49"/>
      <c r="AG9" s="48">
        <v>12</v>
      </c>
      <c r="AH9" s="111"/>
      <c r="AI9" s="48"/>
      <c r="AJ9" s="49"/>
      <c r="AK9" s="48"/>
      <c r="AL9" s="47"/>
      <c r="AM9" s="47"/>
      <c r="AN9" s="48"/>
      <c r="AO9" s="49"/>
      <c r="AP9" s="49"/>
      <c r="AQ9" s="49"/>
      <c r="AR9" s="110"/>
      <c r="AS9" s="79"/>
    </row>
    <row r="10" spans="1:45" ht="15.75" thickBot="1" x14ac:dyDescent="0.3">
      <c r="A10" s="37"/>
      <c r="B10" s="47" t="s">
        <v>578</v>
      </c>
      <c r="C10" s="47" t="s">
        <v>272</v>
      </c>
      <c r="D10" s="47" t="s">
        <v>52</v>
      </c>
      <c r="E10" s="39">
        <f t="shared" si="0"/>
        <v>68</v>
      </c>
      <c r="F10" s="161">
        <f t="shared" si="1"/>
        <v>56</v>
      </c>
      <c r="G10" s="41">
        <f t="shared" si="2"/>
        <v>0</v>
      </c>
      <c r="H10" s="42"/>
      <c r="I10" s="42"/>
      <c r="J10" s="44"/>
      <c r="K10" s="44"/>
      <c r="L10" s="44"/>
      <c r="M10" s="44"/>
      <c r="N10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56</v>
      </c>
      <c r="O10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10" s="46">
        <f>SUM(racers7[[#This Row],[Tour de Sask Omnium (B)]]+racers7[[#This Row],[RMCC - Omnium (A)]]+racers7[[#This Row],[Tour de Bowness - Omnium (A)]])</f>
        <v>12</v>
      </c>
      <c r="Q10" s="47"/>
      <c r="R10" s="48"/>
      <c r="S10" s="49"/>
      <c r="T10" s="110"/>
      <c r="U10" s="47"/>
      <c r="V10" s="47"/>
      <c r="W10" s="50">
        <v>30</v>
      </c>
      <c r="X10" s="49">
        <v>6</v>
      </c>
      <c r="Y10" s="49">
        <v>12</v>
      </c>
      <c r="Z10" s="47"/>
      <c r="AA10" s="49"/>
      <c r="AB10" s="47"/>
      <c r="AC10" s="48"/>
      <c r="AD10" s="48"/>
      <c r="AE10" s="50"/>
      <c r="AF10" s="49"/>
      <c r="AG10" s="48">
        <v>20</v>
      </c>
      <c r="AH10" s="111"/>
      <c r="AI10" s="48"/>
      <c r="AJ10" s="49"/>
      <c r="AK10" s="48"/>
      <c r="AL10" s="47"/>
      <c r="AM10" s="47"/>
      <c r="AN10" s="48"/>
      <c r="AO10" s="49"/>
      <c r="AP10" s="49"/>
      <c r="AQ10" s="49"/>
      <c r="AR10" s="110"/>
      <c r="AS10" s="79"/>
    </row>
    <row r="11" spans="1:45" ht="15.75" thickBot="1" x14ac:dyDescent="0.3">
      <c r="A11" s="37"/>
      <c r="B11" s="47" t="s">
        <v>302</v>
      </c>
      <c r="C11" s="47" t="s">
        <v>632</v>
      </c>
      <c r="D11" s="47" t="s">
        <v>34</v>
      </c>
      <c r="E11" s="39">
        <f t="shared" si="0"/>
        <v>68</v>
      </c>
      <c r="F11" s="161">
        <f t="shared" si="1"/>
        <v>68</v>
      </c>
      <c r="G11" s="41">
        <f t="shared" si="2"/>
        <v>20</v>
      </c>
      <c r="H11" s="42"/>
      <c r="I11" s="42"/>
      <c r="J11" s="44"/>
      <c r="K11" s="44"/>
      <c r="L11" s="44"/>
      <c r="M11" s="44"/>
      <c r="N11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48</v>
      </c>
      <c r="O11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20</v>
      </c>
      <c r="P11" s="46">
        <f>SUM(racers7[[#This Row],[Tour de Sask Omnium (B)]]+racers7[[#This Row],[RMCC - Omnium (A)]]+racers7[[#This Row],[Tour de Bowness - Omnium (A)]])</f>
        <v>0</v>
      </c>
      <c r="Q11" s="47"/>
      <c r="R11" s="48"/>
      <c r="S11" s="49">
        <v>20</v>
      </c>
      <c r="T11" s="110">
        <v>20</v>
      </c>
      <c r="U11" s="47"/>
      <c r="V11" s="47"/>
      <c r="W11" s="50"/>
      <c r="X11" s="49"/>
      <c r="Y11" s="49"/>
      <c r="Z11" s="47">
        <v>8</v>
      </c>
      <c r="AA11" s="49"/>
      <c r="AB11" s="47"/>
      <c r="AC11" s="48"/>
      <c r="AD11" s="48"/>
      <c r="AE11" s="50"/>
      <c r="AF11" s="49"/>
      <c r="AG11" s="48"/>
      <c r="AH11" s="111"/>
      <c r="AI11" s="48"/>
      <c r="AJ11" s="49"/>
      <c r="AK11" s="48"/>
      <c r="AL11" s="47"/>
      <c r="AM11" s="47"/>
      <c r="AN11" s="48"/>
      <c r="AO11" s="49"/>
      <c r="AP11" s="49"/>
      <c r="AQ11" s="49">
        <v>20</v>
      </c>
      <c r="AR11" s="110"/>
      <c r="AS11" s="79"/>
    </row>
    <row r="12" spans="1:45" s="119" customFormat="1" ht="15.75" thickBot="1" x14ac:dyDescent="0.3">
      <c r="A12" s="37"/>
      <c r="B12" s="47" t="s">
        <v>178</v>
      </c>
      <c r="C12" s="47" t="s">
        <v>740</v>
      </c>
      <c r="D12" s="47" t="s">
        <v>42</v>
      </c>
      <c r="E12" s="39">
        <f t="shared" si="0"/>
        <v>65</v>
      </c>
      <c r="F12" s="161">
        <f t="shared" si="1"/>
        <v>65</v>
      </c>
      <c r="G12" s="41">
        <f t="shared" si="2"/>
        <v>20</v>
      </c>
      <c r="H12" s="42"/>
      <c r="I12" s="42"/>
      <c r="J12" s="44"/>
      <c r="K12" s="44"/>
      <c r="L12" s="44"/>
      <c r="M12" s="44"/>
      <c r="N12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45</v>
      </c>
      <c r="O12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20</v>
      </c>
      <c r="P12" s="46">
        <f>SUM(racers7[[#This Row],[Tour de Sask Omnium (B)]]+racers7[[#This Row],[RMCC - Omnium (A)]]+racers7[[#This Row],[Tour de Bowness - Omnium (A)]])</f>
        <v>0</v>
      </c>
      <c r="Q12" s="47"/>
      <c r="R12" s="48"/>
      <c r="S12" s="49"/>
      <c r="T12" s="110"/>
      <c r="U12" s="47"/>
      <c r="V12" s="47"/>
      <c r="W12" s="50"/>
      <c r="X12" s="49"/>
      <c r="Y12" s="49"/>
      <c r="Z12" s="47"/>
      <c r="AA12" s="49"/>
      <c r="AB12" s="47"/>
      <c r="AC12" s="48"/>
      <c r="AD12" s="48"/>
      <c r="AE12" s="50"/>
      <c r="AF12" s="49"/>
      <c r="AG12" s="48"/>
      <c r="AH12" s="111"/>
      <c r="AI12" s="48"/>
      <c r="AJ12" s="49">
        <v>25</v>
      </c>
      <c r="AK12" s="48"/>
      <c r="AL12" s="47"/>
      <c r="AM12" s="47">
        <v>20</v>
      </c>
      <c r="AN12" s="48">
        <v>20</v>
      </c>
      <c r="AO12" s="49"/>
      <c r="AP12" s="49"/>
      <c r="AQ12" s="49"/>
      <c r="AR12" s="110"/>
    </row>
    <row r="13" spans="1:45" ht="15.75" thickBot="1" x14ac:dyDescent="0.3">
      <c r="A13" s="37"/>
      <c r="B13" s="47" t="s">
        <v>596</v>
      </c>
      <c r="C13" s="47" t="s">
        <v>593</v>
      </c>
      <c r="D13" s="47" t="s">
        <v>34</v>
      </c>
      <c r="E13" s="39">
        <f t="shared" si="0"/>
        <v>64</v>
      </c>
      <c r="F13" s="161">
        <f t="shared" si="1"/>
        <v>54</v>
      </c>
      <c r="G13" s="41">
        <f t="shared" si="2"/>
        <v>12</v>
      </c>
      <c r="H13" s="42"/>
      <c r="I13" s="42"/>
      <c r="J13" s="44"/>
      <c r="K13" s="44"/>
      <c r="L13" s="44"/>
      <c r="M13" s="44"/>
      <c r="N13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42</v>
      </c>
      <c r="O13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12</v>
      </c>
      <c r="P13" s="46">
        <f>SUM(racers7[[#This Row],[Tour de Sask Omnium (B)]]+racers7[[#This Row],[RMCC - Omnium (A)]]+racers7[[#This Row],[Tour de Bowness - Omnium (A)]])</f>
        <v>10</v>
      </c>
      <c r="Q13" s="47"/>
      <c r="R13" s="48"/>
      <c r="S13" s="49"/>
      <c r="T13" s="110"/>
      <c r="U13" s="47"/>
      <c r="V13" s="47"/>
      <c r="W13" s="50"/>
      <c r="X13" s="49"/>
      <c r="Y13" s="49"/>
      <c r="Z13" s="47"/>
      <c r="AA13" s="49"/>
      <c r="AB13" s="47">
        <v>10</v>
      </c>
      <c r="AC13" s="48"/>
      <c r="AD13" s="48"/>
      <c r="AE13" s="50">
        <v>10</v>
      </c>
      <c r="AF13" s="49"/>
      <c r="AG13" s="48"/>
      <c r="AH13" s="111"/>
      <c r="AI13" s="48"/>
      <c r="AJ13" s="49"/>
      <c r="AK13" s="48"/>
      <c r="AL13" s="47"/>
      <c r="AM13" s="47">
        <v>10</v>
      </c>
      <c r="AN13" s="48">
        <v>12</v>
      </c>
      <c r="AO13" s="49">
        <v>10</v>
      </c>
      <c r="AP13" s="49"/>
      <c r="AQ13" s="49"/>
      <c r="AR13" s="110"/>
      <c r="AS13" s="79"/>
    </row>
    <row r="14" spans="1:45" ht="15.75" thickBot="1" x14ac:dyDescent="0.3">
      <c r="A14" s="37"/>
      <c r="B14" s="47" t="s">
        <v>361</v>
      </c>
      <c r="C14" s="47" t="s">
        <v>610</v>
      </c>
      <c r="D14" s="47" t="s">
        <v>44</v>
      </c>
      <c r="E14" s="39">
        <f t="shared" si="0"/>
        <v>64</v>
      </c>
      <c r="F14" s="40">
        <f t="shared" si="1"/>
        <v>40</v>
      </c>
      <c r="G14" s="41">
        <f t="shared" si="2"/>
        <v>20</v>
      </c>
      <c r="H14" s="42"/>
      <c r="I14" s="42"/>
      <c r="J14" s="44">
        <v>0</v>
      </c>
      <c r="K14" s="44">
        <v>0</v>
      </c>
      <c r="L14" s="44"/>
      <c r="M14" s="44"/>
      <c r="N14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20</v>
      </c>
      <c r="O14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44</v>
      </c>
      <c r="P14" s="46">
        <f>SUM(racers7[[#This Row],[Tour de Sask Omnium (B)]]+racers7[[#This Row],[RMCC - Omnium (A)]]+racers7[[#This Row],[Tour de Bowness - Omnium (A)]])</f>
        <v>0</v>
      </c>
      <c r="Q14" s="47"/>
      <c r="R14" s="48"/>
      <c r="S14" s="49"/>
      <c r="T14" s="110"/>
      <c r="U14" s="47"/>
      <c r="V14" s="47">
        <v>4</v>
      </c>
      <c r="W14" s="50"/>
      <c r="X14" s="49"/>
      <c r="Y14" s="49"/>
      <c r="Z14" s="47"/>
      <c r="AA14" s="49"/>
      <c r="AB14" s="47"/>
      <c r="AC14" s="48"/>
      <c r="AD14" s="48">
        <v>8</v>
      </c>
      <c r="AE14" s="50"/>
      <c r="AF14" s="49"/>
      <c r="AG14" s="48"/>
      <c r="AH14" s="111">
        <v>20</v>
      </c>
      <c r="AI14" s="48"/>
      <c r="AJ14" s="49"/>
      <c r="AK14" s="48">
        <v>20</v>
      </c>
      <c r="AL14" s="47"/>
      <c r="AM14" s="47"/>
      <c r="AN14" s="48"/>
      <c r="AO14" s="49"/>
      <c r="AP14" s="49"/>
      <c r="AQ14" s="49">
        <v>12</v>
      </c>
      <c r="AR14" s="110"/>
      <c r="AS14" s="79"/>
    </row>
    <row r="15" spans="1:45" ht="15.75" thickBot="1" x14ac:dyDescent="0.3">
      <c r="A15" s="37"/>
      <c r="B15" s="47" t="s">
        <v>192</v>
      </c>
      <c r="C15" s="47" t="s">
        <v>39</v>
      </c>
      <c r="D15" s="47" t="s">
        <v>294</v>
      </c>
      <c r="E15" s="39">
        <f t="shared" si="0"/>
        <v>59</v>
      </c>
      <c r="F15" s="161">
        <f t="shared" si="1"/>
        <v>55</v>
      </c>
      <c r="G15" s="41">
        <f t="shared" si="2"/>
        <v>20</v>
      </c>
      <c r="H15" s="42"/>
      <c r="I15" s="42">
        <v>5</v>
      </c>
      <c r="J15" s="118">
        <v>2</v>
      </c>
      <c r="K15" s="118">
        <v>0</v>
      </c>
      <c r="L15" s="44"/>
      <c r="M15" s="44"/>
      <c r="N15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28</v>
      </c>
      <c r="O15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25</v>
      </c>
      <c r="P15" s="46">
        <f>SUM(racers7[[#This Row],[Tour de Sask Omnium (B)]]+racers7[[#This Row],[RMCC - Omnium (A)]]+racers7[[#This Row],[Tour de Bowness - Omnium (A)]])</f>
        <v>6</v>
      </c>
      <c r="Q15" s="47"/>
      <c r="R15" s="48"/>
      <c r="S15" s="49"/>
      <c r="T15" s="110"/>
      <c r="U15" s="47"/>
      <c r="V15" s="47"/>
      <c r="W15" s="50"/>
      <c r="X15" s="49"/>
      <c r="Y15" s="49"/>
      <c r="Z15" s="47">
        <v>6</v>
      </c>
      <c r="AA15" s="49"/>
      <c r="AB15" s="47">
        <v>8</v>
      </c>
      <c r="AC15" s="48">
        <v>6</v>
      </c>
      <c r="AD15" s="48">
        <v>10</v>
      </c>
      <c r="AE15" s="50"/>
      <c r="AF15" s="49"/>
      <c r="AG15" s="48">
        <v>2</v>
      </c>
      <c r="AH15" s="111">
        <v>15</v>
      </c>
      <c r="AI15" s="48"/>
      <c r="AJ15" s="49">
        <v>12</v>
      </c>
      <c r="AK15" s="48"/>
      <c r="AL15" s="47"/>
      <c r="AM15" s="47"/>
      <c r="AN15" s="48"/>
      <c r="AO15" s="49"/>
      <c r="AP15" s="49"/>
      <c r="AQ15" s="49"/>
      <c r="AR15" s="110"/>
      <c r="AS15" s="79"/>
    </row>
    <row r="16" spans="1:45" s="119" customFormat="1" ht="15.75" thickBot="1" x14ac:dyDescent="0.3">
      <c r="A16" s="37"/>
      <c r="B16" s="47" t="s">
        <v>480</v>
      </c>
      <c r="C16" s="47" t="s">
        <v>51</v>
      </c>
      <c r="D16" s="47" t="s">
        <v>52</v>
      </c>
      <c r="E16" s="39">
        <f t="shared" si="0"/>
        <v>58</v>
      </c>
      <c r="F16" s="162">
        <f t="shared" si="1"/>
        <v>56</v>
      </c>
      <c r="G16" s="41">
        <f t="shared" si="2"/>
        <v>0</v>
      </c>
      <c r="H16" s="42"/>
      <c r="I16" s="42"/>
      <c r="J16" s="118">
        <v>6</v>
      </c>
      <c r="K16" s="118">
        <v>0</v>
      </c>
      <c r="L16" s="44"/>
      <c r="M16" s="44"/>
      <c r="N16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50</v>
      </c>
      <c r="O16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16" s="46">
        <f>SUM(racers7[[#This Row],[Tour de Sask Omnium (B)]]+racers7[[#This Row],[RMCC - Omnium (A)]]+racers7[[#This Row],[Tour de Bowness - Omnium (A)]])</f>
        <v>8</v>
      </c>
      <c r="Q16" s="47"/>
      <c r="R16" s="48"/>
      <c r="S16" s="49"/>
      <c r="T16" s="110">
        <v>15</v>
      </c>
      <c r="U16" s="47"/>
      <c r="V16" s="47"/>
      <c r="W16" s="50"/>
      <c r="X16" s="49"/>
      <c r="Y16" s="49"/>
      <c r="Z16" s="47"/>
      <c r="AA16" s="49"/>
      <c r="AB16" s="47">
        <v>20</v>
      </c>
      <c r="AC16" s="48">
        <v>8</v>
      </c>
      <c r="AD16" s="48"/>
      <c r="AE16" s="50"/>
      <c r="AF16" s="49"/>
      <c r="AG16" s="48">
        <v>15</v>
      </c>
      <c r="AH16" s="111"/>
      <c r="AI16" s="48"/>
      <c r="AJ16" s="49"/>
      <c r="AK16" s="48"/>
      <c r="AL16" s="47"/>
      <c r="AM16" s="47"/>
      <c r="AN16" s="48"/>
      <c r="AO16" s="49"/>
      <c r="AP16" s="49"/>
      <c r="AQ16" s="49"/>
      <c r="AR16" s="110"/>
    </row>
    <row r="17" spans="1:45" ht="15.75" thickBot="1" x14ac:dyDescent="0.3">
      <c r="A17" s="37"/>
      <c r="B17" s="47" t="s">
        <v>717</v>
      </c>
      <c r="C17" s="47" t="s">
        <v>716</v>
      </c>
      <c r="D17" s="47" t="s">
        <v>19</v>
      </c>
      <c r="E17" s="39">
        <f t="shared" si="0"/>
        <v>58</v>
      </c>
      <c r="F17" s="40">
        <f t="shared" si="1"/>
        <v>46</v>
      </c>
      <c r="G17" s="41">
        <f t="shared" si="2"/>
        <v>15</v>
      </c>
      <c r="H17" s="42"/>
      <c r="I17" s="42"/>
      <c r="J17" s="44"/>
      <c r="K17" s="44"/>
      <c r="L17" s="44"/>
      <c r="M17" s="44"/>
      <c r="N17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31</v>
      </c>
      <c r="O17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15</v>
      </c>
      <c r="P17" s="46">
        <f>SUM(racers7[[#This Row],[Tour de Sask Omnium (B)]]+racers7[[#This Row],[RMCC - Omnium (A)]]+racers7[[#This Row],[Tour de Bowness - Omnium (A)]])</f>
        <v>12</v>
      </c>
      <c r="Q17" s="47"/>
      <c r="R17" s="48"/>
      <c r="S17" s="49"/>
      <c r="T17" s="110"/>
      <c r="U17" s="47"/>
      <c r="V17" s="47"/>
      <c r="W17" s="50"/>
      <c r="X17" s="49"/>
      <c r="Y17" s="49"/>
      <c r="Z17" s="47"/>
      <c r="AA17" s="49"/>
      <c r="AB17" s="47"/>
      <c r="AC17" s="48"/>
      <c r="AD17" s="48"/>
      <c r="AE17" s="50"/>
      <c r="AF17" s="49"/>
      <c r="AG17" s="48"/>
      <c r="AH17" s="111"/>
      <c r="AI17" s="48"/>
      <c r="AJ17" s="49"/>
      <c r="AK17" s="48"/>
      <c r="AL17" s="47">
        <v>4</v>
      </c>
      <c r="AM17" s="47"/>
      <c r="AN17" s="48">
        <v>15</v>
      </c>
      <c r="AO17" s="49">
        <v>12</v>
      </c>
      <c r="AP17" s="49"/>
      <c r="AQ17" s="49"/>
      <c r="AR17" s="110"/>
      <c r="AS17" s="79"/>
    </row>
    <row r="18" spans="1:45" ht="15.75" thickBot="1" x14ac:dyDescent="0.3">
      <c r="A18" s="37"/>
      <c r="B18" s="47" t="s">
        <v>528</v>
      </c>
      <c r="C18" s="47" t="s">
        <v>142</v>
      </c>
      <c r="D18" s="47" t="s">
        <v>34</v>
      </c>
      <c r="E18" s="39">
        <f t="shared" si="0"/>
        <v>58</v>
      </c>
      <c r="F18" s="40">
        <f t="shared" si="1"/>
        <v>34</v>
      </c>
      <c r="G18" s="41">
        <f t="shared" si="2"/>
        <v>20</v>
      </c>
      <c r="H18" s="42"/>
      <c r="I18" s="42"/>
      <c r="J18" s="44">
        <v>0</v>
      </c>
      <c r="K18" s="44">
        <v>0</v>
      </c>
      <c r="L18" s="44"/>
      <c r="M18" s="44"/>
      <c r="N18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14</v>
      </c>
      <c r="O18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40</v>
      </c>
      <c r="P18" s="46">
        <f>SUM(racers7[[#This Row],[Tour de Sask Omnium (B)]]+racers7[[#This Row],[RMCC - Omnium (A)]]+racers7[[#This Row],[Tour de Bowness - Omnium (A)]])</f>
        <v>4</v>
      </c>
      <c r="Q18" s="47"/>
      <c r="R18" s="48"/>
      <c r="S18" s="49"/>
      <c r="T18" s="110"/>
      <c r="U18" s="47"/>
      <c r="V18" s="47"/>
      <c r="W18" s="50"/>
      <c r="X18" s="49"/>
      <c r="Y18" s="49"/>
      <c r="Z18" s="47"/>
      <c r="AA18" s="49"/>
      <c r="AB18" s="47"/>
      <c r="AC18" s="48"/>
      <c r="AD18" s="48"/>
      <c r="AE18" s="50"/>
      <c r="AF18" s="49"/>
      <c r="AG18" s="48"/>
      <c r="AH18" s="111"/>
      <c r="AI18" s="48"/>
      <c r="AJ18" s="49"/>
      <c r="AK18" s="48"/>
      <c r="AL18" s="47">
        <v>6</v>
      </c>
      <c r="AM18" s="47"/>
      <c r="AN18" s="48"/>
      <c r="AO18" s="49">
        <v>4</v>
      </c>
      <c r="AP18" s="49">
        <v>25</v>
      </c>
      <c r="AQ18" s="49">
        <v>15</v>
      </c>
      <c r="AR18" s="110">
        <v>4</v>
      </c>
      <c r="AS18" s="79"/>
    </row>
    <row r="19" spans="1:45" ht="15.75" thickBot="1" x14ac:dyDescent="0.3">
      <c r="A19" s="37"/>
      <c r="B19" s="38" t="s">
        <v>220</v>
      </c>
      <c r="C19" s="38" t="s">
        <v>221</v>
      </c>
      <c r="D19" s="38" t="s">
        <v>19</v>
      </c>
      <c r="E19" s="39">
        <f t="shared" si="0"/>
        <v>55</v>
      </c>
      <c r="F19" s="161">
        <f t="shared" si="1"/>
        <v>72</v>
      </c>
      <c r="G19" s="41">
        <f t="shared" si="2"/>
        <v>0</v>
      </c>
      <c r="H19" s="42"/>
      <c r="I19" s="42"/>
      <c r="J19" s="118">
        <v>22</v>
      </c>
      <c r="K19" s="118">
        <v>0</v>
      </c>
      <c r="L19" s="44">
        <v>10</v>
      </c>
      <c r="M19" s="44"/>
      <c r="N19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40</v>
      </c>
      <c r="O19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19" s="46">
        <f>SUM(racers7[[#This Row],[Tour de Sask Omnium (B)]]+racers7[[#This Row],[RMCC - Omnium (A)]]+racers7[[#This Row],[Tour de Bowness - Omnium (A)]])</f>
        <v>15</v>
      </c>
      <c r="Q19" s="47"/>
      <c r="R19" s="48">
        <v>2</v>
      </c>
      <c r="S19" s="49"/>
      <c r="T19" s="110"/>
      <c r="U19" s="47"/>
      <c r="V19" s="47"/>
      <c r="W19" s="50">
        <v>28</v>
      </c>
      <c r="X19" s="49">
        <v>10</v>
      </c>
      <c r="Y19" s="49">
        <v>15</v>
      </c>
      <c r="Z19" s="47"/>
      <c r="AA19" s="49"/>
      <c r="AB19" s="47"/>
      <c r="AC19" s="48"/>
      <c r="AD19" s="48"/>
      <c r="AE19" s="50"/>
      <c r="AF19" s="49"/>
      <c r="AG19" s="48"/>
      <c r="AH19" s="111"/>
      <c r="AI19" s="48"/>
      <c r="AJ19" s="49"/>
      <c r="AK19" s="48"/>
      <c r="AL19" s="47"/>
      <c r="AM19" s="47"/>
      <c r="AN19" s="48"/>
      <c r="AO19" s="49"/>
      <c r="AP19" s="49"/>
      <c r="AQ19" s="49"/>
      <c r="AR19" s="110"/>
      <c r="AS19" s="79"/>
    </row>
    <row r="20" spans="1:45" ht="15.75" thickBot="1" x14ac:dyDescent="0.3">
      <c r="A20" s="37"/>
      <c r="B20" s="47" t="s">
        <v>447</v>
      </c>
      <c r="C20" s="47" t="s">
        <v>152</v>
      </c>
      <c r="D20" s="47" t="s">
        <v>17</v>
      </c>
      <c r="E20" s="39">
        <f t="shared" si="0"/>
        <v>53</v>
      </c>
      <c r="F20" s="161">
        <f t="shared" si="1"/>
        <v>57</v>
      </c>
      <c r="G20" s="41">
        <f t="shared" si="2"/>
        <v>15</v>
      </c>
      <c r="H20" s="42"/>
      <c r="I20" s="42"/>
      <c r="J20" s="118">
        <v>4</v>
      </c>
      <c r="K20" s="118">
        <v>0</v>
      </c>
      <c r="L20" s="44"/>
      <c r="M20" s="44"/>
      <c r="N20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38</v>
      </c>
      <c r="O20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15</v>
      </c>
      <c r="P20" s="46">
        <f>SUM(racers7[[#This Row],[Tour de Sask Omnium (B)]]+racers7[[#This Row],[RMCC - Omnium (A)]]+racers7[[#This Row],[Tour de Bowness - Omnium (A)]])</f>
        <v>0</v>
      </c>
      <c r="Q20" s="47"/>
      <c r="R20" s="48"/>
      <c r="S20" s="49">
        <v>8</v>
      </c>
      <c r="T20" s="110"/>
      <c r="U20" s="47"/>
      <c r="V20" s="47">
        <v>15</v>
      </c>
      <c r="W20" s="50"/>
      <c r="X20" s="49"/>
      <c r="Y20" s="49"/>
      <c r="Z20" s="47"/>
      <c r="AA20" s="49"/>
      <c r="AB20" s="47"/>
      <c r="AC20" s="48"/>
      <c r="AD20" s="48"/>
      <c r="AE20" s="50">
        <v>15</v>
      </c>
      <c r="AF20" s="49"/>
      <c r="AG20" s="48"/>
      <c r="AH20" s="111"/>
      <c r="AI20" s="48"/>
      <c r="AJ20" s="49">
        <v>15</v>
      </c>
      <c r="AK20" s="48"/>
      <c r="AL20" s="47"/>
      <c r="AM20" s="47"/>
      <c r="AN20" s="48"/>
      <c r="AO20" s="49"/>
      <c r="AP20" s="49"/>
      <c r="AQ20" s="49"/>
      <c r="AR20" s="110"/>
      <c r="AS20" s="79"/>
    </row>
    <row r="21" spans="1:45" ht="15.75" thickBot="1" x14ac:dyDescent="0.3">
      <c r="A21" s="37"/>
      <c r="B21" s="47" t="s">
        <v>436</v>
      </c>
      <c r="C21" s="47" t="s">
        <v>506</v>
      </c>
      <c r="D21" s="47" t="s">
        <v>52</v>
      </c>
      <c r="E21" s="39">
        <f t="shared" si="0"/>
        <v>44</v>
      </c>
      <c r="F21" s="162">
        <f t="shared" si="1"/>
        <v>61</v>
      </c>
      <c r="G21" s="41">
        <f t="shared" si="2"/>
        <v>19</v>
      </c>
      <c r="H21" s="42"/>
      <c r="I21" s="42"/>
      <c r="J21" s="118">
        <v>12</v>
      </c>
      <c r="K21" s="118">
        <v>15</v>
      </c>
      <c r="L21" s="44"/>
      <c r="M21" s="44"/>
      <c r="N21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30</v>
      </c>
      <c r="O21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4</v>
      </c>
      <c r="P21" s="46">
        <f>SUM(racers7[[#This Row],[Tour de Sask Omnium (B)]]+racers7[[#This Row],[RMCC - Omnium (A)]]+racers7[[#This Row],[Tour de Bowness - Omnium (A)]])</f>
        <v>10</v>
      </c>
      <c r="Q21" s="47"/>
      <c r="R21" s="48"/>
      <c r="S21" s="49"/>
      <c r="T21" s="110">
        <v>8</v>
      </c>
      <c r="U21" s="47"/>
      <c r="V21" s="47">
        <v>2</v>
      </c>
      <c r="W21" s="50"/>
      <c r="X21" s="49"/>
      <c r="Y21" s="49"/>
      <c r="Z21" s="47">
        <v>10</v>
      </c>
      <c r="AA21" s="49">
        <v>2</v>
      </c>
      <c r="AB21" s="47">
        <v>12</v>
      </c>
      <c r="AC21" s="48">
        <v>10</v>
      </c>
      <c r="AD21" s="48"/>
      <c r="AE21" s="50"/>
      <c r="AF21" s="49"/>
      <c r="AG21" s="48"/>
      <c r="AH21" s="111"/>
      <c r="AI21" s="48"/>
      <c r="AJ21" s="49"/>
      <c r="AK21" s="48"/>
      <c r="AL21" s="47"/>
      <c r="AM21" s="47"/>
      <c r="AN21" s="48"/>
      <c r="AO21" s="49"/>
      <c r="AP21" s="49"/>
      <c r="AQ21" s="49"/>
      <c r="AR21" s="110"/>
      <c r="AS21" s="79"/>
    </row>
    <row r="22" spans="1:45" ht="15.75" thickBot="1" x14ac:dyDescent="0.3">
      <c r="A22" s="37"/>
      <c r="B22" s="38" t="s">
        <v>431</v>
      </c>
      <c r="C22" s="38" t="s">
        <v>321</v>
      </c>
      <c r="D22" s="38" t="s">
        <v>31</v>
      </c>
      <c r="E22" s="39">
        <f t="shared" si="0"/>
        <v>41</v>
      </c>
      <c r="F22" s="162">
        <f t="shared" si="1"/>
        <v>54</v>
      </c>
      <c r="G22" s="41">
        <f t="shared" si="2"/>
        <v>20</v>
      </c>
      <c r="H22" s="42"/>
      <c r="I22" s="42">
        <v>10</v>
      </c>
      <c r="J22" s="118">
        <v>4</v>
      </c>
      <c r="K22" s="118">
        <v>0</v>
      </c>
      <c r="L22" s="44">
        <v>10</v>
      </c>
      <c r="M22" s="44"/>
      <c r="N22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10</v>
      </c>
      <c r="O22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31</v>
      </c>
      <c r="P22" s="46">
        <f>SUM(racers7[[#This Row],[Tour de Sask Omnium (B)]]+racers7[[#This Row],[RMCC - Omnium (A)]]+racers7[[#This Row],[Tour de Bowness - Omnium (A)]])</f>
        <v>0</v>
      </c>
      <c r="Q22" s="47"/>
      <c r="R22" s="48"/>
      <c r="S22" s="49"/>
      <c r="T22" s="110"/>
      <c r="U22" s="47"/>
      <c r="V22" s="47">
        <v>10</v>
      </c>
      <c r="W22" s="50"/>
      <c r="X22" s="49"/>
      <c r="Y22" s="49"/>
      <c r="Z22" s="47"/>
      <c r="AA22" s="49">
        <v>1</v>
      </c>
      <c r="AB22" s="47"/>
      <c r="AC22" s="48"/>
      <c r="AD22" s="48">
        <v>20</v>
      </c>
      <c r="AE22" s="50"/>
      <c r="AF22" s="49"/>
      <c r="AG22" s="48">
        <v>10</v>
      </c>
      <c r="AH22" s="111"/>
      <c r="AI22" s="48"/>
      <c r="AJ22" s="49"/>
      <c r="AK22" s="48"/>
      <c r="AL22" s="47"/>
      <c r="AM22" s="47"/>
      <c r="AN22" s="48"/>
      <c r="AO22" s="49"/>
      <c r="AP22" s="49"/>
      <c r="AQ22" s="49"/>
      <c r="AR22" s="110"/>
      <c r="AS22" s="79"/>
    </row>
    <row r="23" spans="1:45" ht="15.75" thickBot="1" x14ac:dyDescent="0.3">
      <c r="A23" s="37"/>
      <c r="B23" s="38" t="s">
        <v>478</v>
      </c>
      <c r="C23" s="38" t="s">
        <v>479</v>
      </c>
      <c r="D23" s="38" t="s">
        <v>34</v>
      </c>
      <c r="E23" s="39">
        <f t="shared" si="0"/>
        <v>40</v>
      </c>
      <c r="F23" s="162">
        <f t="shared" si="1"/>
        <v>52</v>
      </c>
      <c r="G23" s="41">
        <f t="shared" si="2"/>
        <v>12</v>
      </c>
      <c r="H23" s="42"/>
      <c r="I23" s="42"/>
      <c r="J23" s="118">
        <v>12</v>
      </c>
      <c r="K23" s="118">
        <v>0</v>
      </c>
      <c r="L23" s="44"/>
      <c r="M23" s="44"/>
      <c r="N23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28</v>
      </c>
      <c r="O23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12</v>
      </c>
      <c r="P23" s="46">
        <f>SUM(racers7[[#This Row],[Tour de Sask Omnium (B)]]+racers7[[#This Row],[RMCC - Omnium (A)]]+racers7[[#This Row],[Tour de Bowness - Omnium (A)]])</f>
        <v>0</v>
      </c>
      <c r="Q23" s="47"/>
      <c r="R23" s="48">
        <v>12</v>
      </c>
      <c r="S23" s="49"/>
      <c r="T23" s="110"/>
      <c r="U23" s="47"/>
      <c r="V23" s="47"/>
      <c r="W23" s="50"/>
      <c r="X23" s="49"/>
      <c r="Y23" s="49"/>
      <c r="Z23" s="47">
        <v>15</v>
      </c>
      <c r="AA23" s="49"/>
      <c r="AB23" s="47">
        <v>1</v>
      </c>
      <c r="AC23" s="48"/>
      <c r="AD23" s="48">
        <v>12</v>
      </c>
      <c r="AE23" s="50"/>
      <c r="AF23" s="110"/>
      <c r="AG23" s="48"/>
      <c r="AH23" s="111"/>
      <c r="AI23" s="48"/>
      <c r="AJ23" s="49"/>
      <c r="AK23" s="48"/>
      <c r="AL23" s="47"/>
      <c r="AM23" s="47"/>
      <c r="AN23" s="48"/>
      <c r="AO23" s="49"/>
      <c r="AP23" s="49"/>
      <c r="AQ23" s="49"/>
      <c r="AR23" s="110"/>
      <c r="AS23" s="79"/>
    </row>
    <row r="24" spans="1:45" ht="15.75" thickBot="1" x14ac:dyDescent="0.3">
      <c r="A24" s="37"/>
      <c r="B24" s="47" t="s">
        <v>440</v>
      </c>
      <c r="C24" s="47" t="s">
        <v>441</v>
      </c>
      <c r="D24" s="47" t="s">
        <v>184</v>
      </c>
      <c r="E24" s="39">
        <f t="shared" si="0"/>
        <v>39</v>
      </c>
      <c r="F24" s="161">
        <f t="shared" si="1"/>
        <v>51</v>
      </c>
      <c r="G24" s="41">
        <f t="shared" si="2"/>
        <v>0</v>
      </c>
      <c r="H24" s="42"/>
      <c r="I24" s="42"/>
      <c r="J24" s="118">
        <v>12</v>
      </c>
      <c r="K24" s="118">
        <v>0</v>
      </c>
      <c r="L24" s="44"/>
      <c r="M24" s="44"/>
      <c r="N24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39</v>
      </c>
      <c r="O24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24" s="46">
        <f>SUM(racers7[[#This Row],[Tour de Sask Omnium (B)]]+racers7[[#This Row],[RMCC - Omnium (A)]]+racers7[[#This Row],[Tour de Bowness - Omnium (A)]])</f>
        <v>0</v>
      </c>
      <c r="Q24" s="47"/>
      <c r="R24" s="48">
        <v>15</v>
      </c>
      <c r="S24" s="49">
        <v>12</v>
      </c>
      <c r="T24" s="110">
        <v>12</v>
      </c>
      <c r="U24" s="47"/>
      <c r="V24" s="47"/>
      <c r="W24" s="50"/>
      <c r="X24" s="49"/>
      <c r="Y24" s="49"/>
      <c r="Z24" s="47"/>
      <c r="AA24" s="49"/>
      <c r="AB24" s="47"/>
      <c r="AC24" s="48"/>
      <c r="AD24" s="48"/>
      <c r="AE24" s="50"/>
      <c r="AF24" s="49"/>
      <c r="AG24" s="48"/>
      <c r="AH24" s="111"/>
      <c r="AI24" s="48"/>
      <c r="AJ24" s="49"/>
      <c r="AK24" s="48"/>
      <c r="AL24" s="47"/>
      <c r="AM24" s="47"/>
      <c r="AN24" s="48"/>
      <c r="AO24" s="49"/>
      <c r="AP24" s="49"/>
      <c r="AQ24" s="49"/>
      <c r="AR24" s="110"/>
      <c r="AS24" s="79"/>
    </row>
    <row r="25" spans="1:45" ht="15.75" thickBot="1" x14ac:dyDescent="0.3">
      <c r="A25" s="37"/>
      <c r="B25" s="47" t="s">
        <v>636</v>
      </c>
      <c r="C25" s="47" t="s">
        <v>637</v>
      </c>
      <c r="D25" s="47" t="s">
        <v>52</v>
      </c>
      <c r="E25" s="39">
        <f t="shared" si="0"/>
        <v>39</v>
      </c>
      <c r="F25" s="40">
        <f t="shared" si="1"/>
        <v>37</v>
      </c>
      <c r="G25" s="41">
        <f t="shared" si="2"/>
        <v>2</v>
      </c>
      <c r="H25" s="42"/>
      <c r="I25" s="42"/>
      <c r="J25" s="44"/>
      <c r="K25" s="44"/>
      <c r="L25" s="44"/>
      <c r="M25" s="44"/>
      <c r="N25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35</v>
      </c>
      <c r="O25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2</v>
      </c>
      <c r="P25" s="46">
        <f>SUM(racers7[[#This Row],[Tour de Sask Omnium (B)]]+racers7[[#This Row],[RMCC - Omnium (A)]]+racers7[[#This Row],[Tour de Bowness - Omnium (A)]])</f>
        <v>2</v>
      </c>
      <c r="Q25" s="47"/>
      <c r="R25" s="48"/>
      <c r="S25" s="49"/>
      <c r="T25" s="110"/>
      <c r="U25" s="47"/>
      <c r="V25" s="47"/>
      <c r="W25" s="50">
        <v>27</v>
      </c>
      <c r="X25" s="49"/>
      <c r="Y25" s="49">
        <v>2</v>
      </c>
      <c r="Z25" s="47"/>
      <c r="AA25" s="49"/>
      <c r="AB25" s="47"/>
      <c r="AC25" s="48"/>
      <c r="AD25" s="48"/>
      <c r="AE25" s="50">
        <v>6</v>
      </c>
      <c r="AF25" s="49"/>
      <c r="AG25" s="48"/>
      <c r="AH25" s="111"/>
      <c r="AI25" s="48"/>
      <c r="AJ25" s="49"/>
      <c r="AK25" s="48"/>
      <c r="AL25" s="47"/>
      <c r="AM25" s="47"/>
      <c r="AN25" s="48"/>
      <c r="AO25" s="49"/>
      <c r="AP25" s="49"/>
      <c r="AQ25" s="49">
        <v>2</v>
      </c>
      <c r="AR25" s="110">
        <v>2</v>
      </c>
      <c r="AS25" s="79"/>
    </row>
    <row r="26" spans="1:45" ht="15.75" thickBot="1" x14ac:dyDescent="0.3">
      <c r="A26" s="37"/>
      <c r="B26" s="47" t="s">
        <v>386</v>
      </c>
      <c r="C26" s="47" t="s">
        <v>387</v>
      </c>
      <c r="D26" s="47" t="s">
        <v>13</v>
      </c>
      <c r="E26" s="39">
        <f t="shared" si="0"/>
        <v>34</v>
      </c>
      <c r="F26" s="40">
        <f t="shared" si="1"/>
        <v>33</v>
      </c>
      <c r="G26" s="41">
        <f t="shared" si="2"/>
        <v>8</v>
      </c>
      <c r="H26" s="42"/>
      <c r="I26" s="42"/>
      <c r="J26" s="44"/>
      <c r="K26" s="44"/>
      <c r="L26" s="44"/>
      <c r="M26" s="44"/>
      <c r="N26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25</v>
      </c>
      <c r="O26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8</v>
      </c>
      <c r="P26" s="46">
        <f>SUM(racers7[[#This Row],[Tour de Sask Omnium (B)]]+racers7[[#This Row],[RMCC - Omnium (A)]]+racers7[[#This Row],[Tour de Bowness - Omnium (A)]])</f>
        <v>1</v>
      </c>
      <c r="Q26" s="47"/>
      <c r="R26" s="48"/>
      <c r="S26" s="49"/>
      <c r="T26" s="110"/>
      <c r="U26" s="47"/>
      <c r="V26" s="47"/>
      <c r="W26" s="50"/>
      <c r="X26" s="49"/>
      <c r="Y26" s="49"/>
      <c r="Z26" s="47"/>
      <c r="AA26" s="49"/>
      <c r="AB26" s="47"/>
      <c r="AC26" s="48"/>
      <c r="AD26" s="48"/>
      <c r="AE26" s="50"/>
      <c r="AF26" s="49"/>
      <c r="AG26" s="48"/>
      <c r="AH26" s="111"/>
      <c r="AI26" s="48"/>
      <c r="AJ26" s="49"/>
      <c r="AK26" s="48">
        <v>15</v>
      </c>
      <c r="AL26" s="47">
        <v>1</v>
      </c>
      <c r="AM26" s="47"/>
      <c r="AN26" s="48"/>
      <c r="AO26" s="49">
        <v>1</v>
      </c>
      <c r="AP26" s="49">
        <v>8</v>
      </c>
      <c r="AQ26" s="49"/>
      <c r="AR26" s="110">
        <v>8</v>
      </c>
      <c r="AS26" s="79"/>
    </row>
    <row r="27" spans="1:45" ht="15.75" thickBot="1" x14ac:dyDescent="0.3">
      <c r="A27" s="37"/>
      <c r="B27" s="47" t="s">
        <v>693</v>
      </c>
      <c r="C27" s="47" t="s">
        <v>730</v>
      </c>
      <c r="D27" s="47" t="s">
        <v>294</v>
      </c>
      <c r="E27" s="39">
        <f t="shared" si="0"/>
        <v>34</v>
      </c>
      <c r="F27" s="40">
        <f t="shared" si="1"/>
        <v>28</v>
      </c>
      <c r="G27" s="41">
        <f t="shared" si="2"/>
        <v>0</v>
      </c>
      <c r="H27" s="42"/>
      <c r="I27" s="42"/>
      <c r="J27" s="44"/>
      <c r="K27" s="44"/>
      <c r="L27" s="44"/>
      <c r="M27" s="44"/>
      <c r="N27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28</v>
      </c>
      <c r="O27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27" s="46">
        <f>SUM(racers7[[#This Row],[Tour de Sask Omnium (B)]]+racers7[[#This Row],[RMCC - Omnium (A)]]+racers7[[#This Row],[Tour de Bowness - Omnium (A)]])</f>
        <v>6</v>
      </c>
      <c r="Q27" s="47"/>
      <c r="R27" s="48"/>
      <c r="S27" s="49"/>
      <c r="T27" s="110"/>
      <c r="U27" s="47"/>
      <c r="V27" s="47"/>
      <c r="W27" s="50"/>
      <c r="X27" s="49"/>
      <c r="Y27" s="49"/>
      <c r="Z27" s="47"/>
      <c r="AA27" s="49"/>
      <c r="AB27" s="47"/>
      <c r="AC27" s="48"/>
      <c r="AD27" s="48"/>
      <c r="AE27" s="50"/>
      <c r="AF27" s="49"/>
      <c r="AG27" s="48"/>
      <c r="AH27" s="111"/>
      <c r="AI27" s="48"/>
      <c r="AJ27" s="49">
        <v>4</v>
      </c>
      <c r="AK27" s="48">
        <v>6</v>
      </c>
      <c r="AL27" s="47">
        <v>12</v>
      </c>
      <c r="AM27" s="47"/>
      <c r="AN27" s="48"/>
      <c r="AO27" s="49">
        <v>6</v>
      </c>
      <c r="AP27" s="49"/>
      <c r="AQ27" s="49"/>
      <c r="AR27" s="110"/>
      <c r="AS27" s="79"/>
    </row>
    <row r="28" spans="1:45" ht="15.75" thickBot="1" x14ac:dyDescent="0.3">
      <c r="A28" s="37"/>
      <c r="B28" s="47" t="s">
        <v>228</v>
      </c>
      <c r="C28" s="47" t="s">
        <v>229</v>
      </c>
      <c r="D28" s="47" t="s">
        <v>52</v>
      </c>
      <c r="E28" s="39">
        <f t="shared" si="0"/>
        <v>33</v>
      </c>
      <c r="F28" s="161">
        <f t="shared" si="1"/>
        <v>68</v>
      </c>
      <c r="G28" s="41">
        <f t="shared" si="2"/>
        <v>20</v>
      </c>
      <c r="H28" s="42">
        <v>5</v>
      </c>
      <c r="I28" s="42"/>
      <c r="J28" s="118">
        <v>10</v>
      </c>
      <c r="K28" s="118">
        <v>32</v>
      </c>
      <c r="L28" s="44">
        <v>10</v>
      </c>
      <c r="M28" s="44"/>
      <c r="N28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23</v>
      </c>
      <c r="O28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28" s="46">
        <f>SUM(racers7[[#This Row],[Tour de Sask Omnium (B)]]+racers7[[#This Row],[RMCC - Omnium (A)]]+racers7[[#This Row],[Tour de Bowness - Omnium (A)]])</f>
        <v>10</v>
      </c>
      <c r="Q28" s="47"/>
      <c r="R28" s="48"/>
      <c r="S28" s="49"/>
      <c r="T28" s="110"/>
      <c r="U28" s="47"/>
      <c r="V28" s="47"/>
      <c r="W28" s="50">
        <v>8</v>
      </c>
      <c r="X28" s="49">
        <v>15</v>
      </c>
      <c r="Y28" s="49">
        <v>10</v>
      </c>
      <c r="Z28" s="47"/>
      <c r="AA28" s="49"/>
      <c r="AB28" s="47"/>
      <c r="AC28" s="48"/>
      <c r="AD28" s="48"/>
      <c r="AE28" s="50"/>
      <c r="AF28" s="49"/>
      <c r="AG28" s="48"/>
      <c r="AH28" s="111"/>
      <c r="AI28" s="48"/>
      <c r="AJ28" s="49"/>
      <c r="AK28" s="48"/>
      <c r="AL28" s="47"/>
      <c r="AM28" s="47"/>
      <c r="AN28" s="48"/>
      <c r="AO28" s="49"/>
      <c r="AP28" s="49"/>
      <c r="AQ28" s="49"/>
      <c r="AR28" s="110"/>
      <c r="AS28" s="79"/>
    </row>
    <row r="29" spans="1:45" ht="15.75" thickBot="1" x14ac:dyDescent="0.3">
      <c r="A29" s="37"/>
      <c r="B29" s="47" t="s">
        <v>666</v>
      </c>
      <c r="C29" s="47" t="s">
        <v>667</v>
      </c>
      <c r="D29" s="47" t="s">
        <v>259</v>
      </c>
      <c r="E29" s="39">
        <f t="shared" si="0"/>
        <v>32</v>
      </c>
      <c r="F29" s="40">
        <f t="shared" si="1"/>
        <v>21</v>
      </c>
      <c r="G29" s="41">
        <f t="shared" si="2"/>
        <v>20</v>
      </c>
      <c r="H29" s="42"/>
      <c r="I29" s="42"/>
      <c r="J29" s="44"/>
      <c r="K29" s="44"/>
      <c r="L29" s="44"/>
      <c r="M29" s="44"/>
      <c r="N29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1</v>
      </c>
      <c r="O29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29</v>
      </c>
      <c r="P29" s="46">
        <f>SUM(racers7[[#This Row],[Tour de Sask Omnium (B)]]+racers7[[#This Row],[RMCC - Omnium (A)]]+racers7[[#This Row],[Tour de Bowness - Omnium (A)]])</f>
        <v>2</v>
      </c>
      <c r="Q29" s="47"/>
      <c r="R29" s="48"/>
      <c r="S29" s="49"/>
      <c r="T29" s="110"/>
      <c r="U29" s="47"/>
      <c r="V29" s="47">
        <v>8</v>
      </c>
      <c r="W29" s="50"/>
      <c r="X29" s="49"/>
      <c r="Y29" s="49"/>
      <c r="Z29" s="47">
        <v>1</v>
      </c>
      <c r="AA29" s="49">
        <v>6</v>
      </c>
      <c r="AB29" s="47"/>
      <c r="AC29" s="48">
        <v>2</v>
      </c>
      <c r="AD29" s="48">
        <v>15</v>
      </c>
      <c r="AE29" s="50"/>
      <c r="AF29" s="49"/>
      <c r="AG29" s="48"/>
      <c r="AH29" s="111"/>
      <c r="AI29" s="48"/>
      <c r="AJ29" s="49"/>
      <c r="AK29" s="48"/>
      <c r="AL29" s="47"/>
      <c r="AM29" s="47"/>
      <c r="AN29" s="48"/>
      <c r="AO29" s="49"/>
      <c r="AP29" s="49"/>
      <c r="AQ29" s="49"/>
      <c r="AR29" s="110"/>
      <c r="AS29" s="79"/>
    </row>
    <row r="30" spans="1:45" ht="15.75" thickBot="1" x14ac:dyDescent="0.3">
      <c r="A30" s="37"/>
      <c r="B30" s="47" t="s">
        <v>271</v>
      </c>
      <c r="C30" s="47" t="s">
        <v>272</v>
      </c>
      <c r="D30" s="47" t="s">
        <v>177</v>
      </c>
      <c r="E30" s="39">
        <f t="shared" si="0"/>
        <v>30</v>
      </c>
      <c r="F30" s="161">
        <f t="shared" si="1"/>
        <v>52</v>
      </c>
      <c r="G30" s="41">
        <f t="shared" si="2"/>
        <v>20</v>
      </c>
      <c r="H30" s="42"/>
      <c r="I30" s="42"/>
      <c r="J30" s="118">
        <v>18</v>
      </c>
      <c r="K30" s="118">
        <v>12</v>
      </c>
      <c r="L30" s="44"/>
      <c r="M30" s="44"/>
      <c r="N30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14</v>
      </c>
      <c r="O30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12</v>
      </c>
      <c r="P30" s="46">
        <f>SUM(racers7[[#This Row],[Tour de Sask Omnium (B)]]+racers7[[#This Row],[RMCC - Omnium (A)]]+racers7[[#This Row],[Tour de Bowness - Omnium (A)]])</f>
        <v>4</v>
      </c>
      <c r="Q30" s="47"/>
      <c r="R30" s="48"/>
      <c r="S30" s="49"/>
      <c r="T30" s="110"/>
      <c r="U30" s="47"/>
      <c r="V30" s="47"/>
      <c r="W30" s="50"/>
      <c r="X30" s="49"/>
      <c r="Y30" s="49"/>
      <c r="Z30" s="47">
        <v>4</v>
      </c>
      <c r="AA30" s="49">
        <v>12</v>
      </c>
      <c r="AB30" s="47"/>
      <c r="AC30" s="48">
        <v>4</v>
      </c>
      <c r="AD30" s="48"/>
      <c r="AE30" s="50"/>
      <c r="AF30" s="49"/>
      <c r="AG30" s="48"/>
      <c r="AH30" s="111"/>
      <c r="AI30" s="48"/>
      <c r="AJ30" s="49">
        <v>10</v>
      </c>
      <c r="AK30" s="48"/>
      <c r="AL30" s="47"/>
      <c r="AM30" s="47"/>
      <c r="AN30" s="48"/>
      <c r="AO30" s="49"/>
      <c r="AP30" s="49"/>
      <c r="AQ30" s="49"/>
      <c r="AR30" s="110"/>
      <c r="AS30" s="79"/>
    </row>
    <row r="31" spans="1:45" ht="15.75" thickBot="1" x14ac:dyDescent="0.3">
      <c r="A31" s="37"/>
      <c r="B31" s="47" t="s">
        <v>505</v>
      </c>
      <c r="C31" s="47" t="s">
        <v>677</v>
      </c>
      <c r="D31" s="47" t="s">
        <v>13</v>
      </c>
      <c r="E31" s="39">
        <f t="shared" si="0"/>
        <v>30</v>
      </c>
      <c r="F31" s="40">
        <f t="shared" si="1"/>
        <v>30</v>
      </c>
      <c r="G31" s="41">
        <f t="shared" si="2"/>
        <v>20</v>
      </c>
      <c r="H31" s="42"/>
      <c r="I31" s="42"/>
      <c r="J31" s="44"/>
      <c r="K31" s="44"/>
      <c r="L31" s="44"/>
      <c r="M31" s="44"/>
      <c r="N31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10</v>
      </c>
      <c r="O31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20</v>
      </c>
      <c r="P31" s="46">
        <f>SUM(racers7[[#This Row],[Tour de Sask Omnium (B)]]+racers7[[#This Row],[RMCC - Omnium (A)]]+racers7[[#This Row],[Tour de Bowness - Omnium (A)]])</f>
        <v>0</v>
      </c>
      <c r="Q31" s="47"/>
      <c r="R31" s="48"/>
      <c r="S31" s="49"/>
      <c r="T31" s="110"/>
      <c r="U31" s="47"/>
      <c r="V31" s="47"/>
      <c r="W31" s="50"/>
      <c r="X31" s="49"/>
      <c r="Y31" s="49"/>
      <c r="Z31" s="47"/>
      <c r="AA31" s="49"/>
      <c r="AB31" s="47"/>
      <c r="AC31" s="48"/>
      <c r="AD31" s="48"/>
      <c r="AE31" s="50"/>
      <c r="AF31" s="49"/>
      <c r="AG31" s="48"/>
      <c r="AH31" s="111">
        <v>12</v>
      </c>
      <c r="AI31" s="48"/>
      <c r="AJ31" s="49"/>
      <c r="AK31" s="48">
        <v>10</v>
      </c>
      <c r="AL31" s="47"/>
      <c r="AM31" s="47"/>
      <c r="AN31" s="48"/>
      <c r="AO31" s="49"/>
      <c r="AP31" s="49"/>
      <c r="AQ31" s="49">
        <v>8</v>
      </c>
      <c r="AR31" s="110"/>
      <c r="AS31" s="79"/>
    </row>
    <row r="32" spans="1:45" ht="15.75" thickBot="1" x14ac:dyDescent="0.3">
      <c r="A32" s="37"/>
      <c r="B32" s="47" t="s">
        <v>180</v>
      </c>
      <c r="C32" s="47" t="s">
        <v>147</v>
      </c>
      <c r="D32" s="47" t="s">
        <v>17</v>
      </c>
      <c r="E32" s="39">
        <f t="shared" si="0"/>
        <v>28</v>
      </c>
      <c r="F32" s="40">
        <f t="shared" si="1"/>
        <v>28</v>
      </c>
      <c r="G32" s="41">
        <f t="shared" si="2"/>
        <v>2</v>
      </c>
      <c r="H32" s="42"/>
      <c r="I32" s="42"/>
      <c r="J32" s="118">
        <v>0</v>
      </c>
      <c r="K32" s="118">
        <v>0</v>
      </c>
      <c r="L32" s="44"/>
      <c r="M32" s="44"/>
      <c r="N32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26</v>
      </c>
      <c r="O32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2</v>
      </c>
      <c r="P32" s="46">
        <f>SUM(racers7[[#This Row],[Tour de Sask Omnium (B)]]+racers7[[#This Row],[RMCC - Omnium (A)]]+racers7[[#This Row],[Tour de Bowness - Omnium (A)]])</f>
        <v>0</v>
      </c>
      <c r="Q32" s="47"/>
      <c r="R32" s="48"/>
      <c r="S32" s="49"/>
      <c r="T32" s="110"/>
      <c r="U32" s="47"/>
      <c r="V32" s="47"/>
      <c r="W32" s="50"/>
      <c r="X32" s="49"/>
      <c r="Y32" s="49"/>
      <c r="Z32" s="47">
        <v>2</v>
      </c>
      <c r="AA32" s="49"/>
      <c r="AB32" s="47"/>
      <c r="AC32" s="48"/>
      <c r="AD32" s="48"/>
      <c r="AE32" s="50"/>
      <c r="AF32" s="49"/>
      <c r="AG32" s="48"/>
      <c r="AH32" s="111"/>
      <c r="AI32" s="48"/>
      <c r="AJ32" s="49"/>
      <c r="AK32" s="48"/>
      <c r="AL32" s="47">
        <v>2</v>
      </c>
      <c r="AM32" s="47"/>
      <c r="AN32" s="48">
        <v>2</v>
      </c>
      <c r="AO32" s="49"/>
      <c r="AP32" s="49"/>
      <c r="AQ32" s="49"/>
      <c r="AR32" s="110">
        <v>20</v>
      </c>
      <c r="AS32" s="79"/>
    </row>
    <row r="33" spans="1:45" ht="15.75" thickBot="1" x14ac:dyDescent="0.3">
      <c r="A33" s="37"/>
      <c r="B33" s="47" t="s">
        <v>770</v>
      </c>
      <c r="C33" s="47" t="s">
        <v>771</v>
      </c>
      <c r="D33" s="47" t="s">
        <v>34</v>
      </c>
      <c r="E33" s="39">
        <f t="shared" si="0"/>
        <v>22</v>
      </c>
      <c r="F33" s="40">
        <f t="shared" si="1"/>
        <v>22</v>
      </c>
      <c r="G33" s="41">
        <f t="shared" si="2"/>
        <v>10</v>
      </c>
      <c r="H33" s="42"/>
      <c r="I33" s="42"/>
      <c r="J33" s="44"/>
      <c r="K33" s="44"/>
      <c r="L33" s="44"/>
      <c r="M33" s="44"/>
      <c r="N33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12</v>
      </c>
      <c r="O33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10</v>
      </c>
      <c r="P33" s="46">
        <f>SUM(racers7[[#This Row],[Tour de Sask Omnium (B)]]+racers7[[#This Row],[RMCC - Omnium (A)]]+racers7[[#This Row],[Tour de Bowness - Omnium (A)]])</f>
        <v>0</v>
      </c>
      <c r="Q33" s="47"/>
      <c r="R33" s="48"/>
      <c r="S33" s="49"/>
      <c r="T33" s="110"/>
      <c r="U33" s="47"/>
      <c r="V33" s="47"/>
      <c r="W33" s="50"/>
      <c r="X33" s="49"/>
      <c r="Y33" s="49"/>
      <c r="Z33" s="47"/>
      <c r="AA33" s="49"/>
      <c r="AB33" s="47"/>
      <c r="AC33" s="48"/>
      <c r="AD33" s="48"/>
      <c r="AE33" s="50"/>
      <c r="AF33" s="49"/>
      <c r="AG33" s="48"/>
      <c r="AH33" s="111"/>
      <c r="AI33" s="48"/>
      <c r="AJ33" s="49"/>
      <c r="AK33" s="48"/>
      <c r="AL33" s="47"/>
      <c r="AM33" s="47"/>
      <c r="AN33" s="48"/>
      <c r="AO33" s="49"/>
      <c r="AP33" s="49"/>
      <c r="AQ33" s="49">
        <v>10</v>
      </c>
      <c r="AR33" s="110">
        <v>12</v>
      </c>
      <c r="AS33" s="79"/>
    </row>
    <row r="34" spans="1:45" ht="15.75" thickBot="1" x14ac:dyDescent="0.3">
      <c r="A34" s="37"/>
      <c r="B34" s="47" t="s">
        <v>437</v>
      </c>
      <c r="C34" s="47" t="s">
        <v>405</v>
      </c>
      <c r="D34" s="47" t="s">
        <v>13</v>
      </c>
      <c r="E34" s="39">
        <f t="shared" ref="E34:E65" si="3">SUM(N34,O34,P34)</f>
        <v>21</v>
      </c>
      <c r="F34" s="40">
        <f t="shared" ref="F34:F65" si="4">SUM(G34,H34,I34,J34,L34,N34)</f>
        <v>20</v>
      </c>
      <c r="G34" s="41">
        <f t="shared" ref="G34:G65" si="5">+IF(SUM(K34,M34,O34)&gt;20,20,SUM(K34,M34,O34))</f>
        <v>20</v>
      </c>
      <c r="H34" s="42"/>
      <c r="I34" s="42"/>
      <c r="J34" s="44"/>
      <c r="K34" s="44"/>
      <c r="L34" s="44"/>
      <c r="M34" s="44"/>
      <c r="N34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0</v>
      </c>
      <c r="O34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21</v>
      </c>
      <c r="P34" s="46">
        <f>SUM(racers7[[#This Row],[Tour de Sask Omnium (B)]]+racers7[[#This Row],[RMCC - Omnium (A)]]+racers7[[#This Row],[Tour de Bowness - Omnium (A)]])</f>
        <v>0</v>
      </c>
      <c r="Q34" s="47"/>
      <c r="R34" s="48"/>
      <c r="S34" s="49"/>
      <c r="T34" s="110"/>
      <c r="U34" s="47"/>
      <c r="V34" s="47"/>
      <c r="W34" s="50"/>
      <c r="X34" s="49"/>
      <c r="Y34" s="49"/>
      <c r="Z34" s="47"/>
      <c r="AA34" s="49"/>
      <c r="AB34" s="47"/>
      <c r="AC34" s="48"/>
      <c r="AD34" s="48"/>
      <c r="AE34" s="50"/>
      <c r="AF34" s="49"/>
      <c r="AG34" s="48"/>
      <c r="AH34" s="111"/>
      <c r="AI34" s="48"/>
      <c r="AJ34" s="49"/>
      <c r="AK34" s="48"/>
      <c r="AL34" s="47"/>
      <c r="AM34" s="47"/>
      <c r="AN34" s="48"/>
      <c r="AO34" s="49"/>
      <c r="AP34" s="49">
        <v>15</v>
      </c>
      <c r="AQ34" s="49">
        <v>6</v>
      </c>
      <c r="AR34" s="110"/>
      <c r="AS34" s="79"/>
    </row>
    <row r="35" spans="1:45" ht="15.75" thickBot="1" x14ac:dyDescent="0.3">
      <c r="A35" s="37"/>
      <c r="B35" s="38" t="s">
        <v>298</v>
      </c>
      <c r="C35" s="38" t="s">
        <v>299</v>
      </c>
      <c r="D35" s="38" t="s">
        <v>161</v>
      </c>
      <c r="E35" s="39">
        <f t="shared" si="3"/>
        <v>20</v>
      </c>
      <c r="F35" s="161">
        <f t="shared" si="4"/>
        <v>50</v>
      </c>
      <c r="G35" s="41">
        <f t="shared" si="5"/>
        <v>15</v>
      </c>
      <c r="H35" s="42"/>
      <c r="I35" s="42"/>
      <c r="J35" s="118">
        <v>15</v>
      </c>
      <c r="K35" s="118">
        <v>15</v>
      </c>
      <c r="L35" s="44"/>
      <c r="M35" s="44"/>
      <c r="N35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20</v>
      </c>
      <c r="O35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35" s="46">
        <f>SUM(racers7[[#This Row],[Tour de Sask Omnium (B)]]+racers7[[#This Row],[RMCC - Omnium (A)]]+racers7[[#This Row],[Tour de Bowness - Omnium (A)]])</f>
        <v>0</v>
      </c>
      <c r="Q35" s="47"/>
      <c r="R35" s="48">
        <v>20</v>
      </c>
      <c r="S35" s="49"/>
      <c r="T35" s="110"/>
      <c r="U35" s="47"/>
      <c r="V35" s="47"/>
      <c r="W35" s="50"/>
      <c r="X35" s="49"/>
      <c r="Y35" s="49"/>
      <c r="Z35" s="47"/>
      <c r="AA35" s="49"/>
      <c r="AB35" s="47"/>
      <c r="AC35" s="48"/>
      <c r="AD35" s="48"/>
      <c r="AE35" s="50"/>
      <c r="AF35" s="110"/>
      <c r="AG35" s="48"/>
      <c r="AH35" s="111"/>
      <c r="AI35" s="48"/>
      <c r="AJ35" s="49"/>
      <c r="AK35" s="48"/>
      <c r="AL35" s="47"/>
      <c r="AM35" s="47"/>
      <c r="AN35" s="48"/>
      <c r="AO35" s="49"/>
      <c r="AP35" s="49"/>
      <c r="AQ35" s="49"/>
      <c r="AR35" s="110"/>
      <c r="AS35" s="79"/>
    </row>
    <row r="36" spans="1:45" ht="15.75" thickBot="1" x14ac:dyDescent="0.3">
      <c r="A36" s="37"/>
      <c r="B36" s="47" t="s">
        <v>767</v>
      </c>
      <c r="C36" s="47" t="s">
        <v>768</v>
      </c>
      <c r="D36" s="47" t="s">
        <v>456</v>
      </c>
      <c r="E36" s="39">
        <f t="shared" si="3"/>
        <v>20</v>
      </c>
      <c r="F36" s="40">
        <f t="shared" si="4"/>
        <v>20</v>
      </c>
      <c r="G36" s="41">
        <f t="shared" si="5"/>
        <v>0</v>
      </c>
      <c r="H36" s="42"/>
      <c r="I36" s="42"/>
      <c r="J36" s="44"/>
      <c r="K36" s="44"/>
      <c r="L36" s="44"/>
      <c r="M36" s="44"/>
      <c r="N36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20</v>
      </c>
      <c r="O36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36" s="46">
        <f>SUM(racers7[[#This Row],[Tour de Sask Omnium (B)]]+racers7[[#This Row],[RMCC - Omnium (A)]]+racers7[[#This Row],[Tour de Bowness - Omnium (A)]])</f>
        <v>0</v>
      </c>
      <c r="Q36" s="47"/>
      <c r="R36" s="48"/>
      <c r="S36" s="49"/>
      <c r="T36" s="110"/>
      <c r="U36" s="47"/>
      <c r="V36" s="47"/>
      <c r="W36" s="50"/>
      <c r="X36" s="49"/>
      <c r="Y36" s="49"/>
      <c r="Z36" s="47"/>
      <c r="AA36" s="49"/>
      <c r="AB36" s="47"/>
      <c r="AC36" s="48"/>
      <c r="AD36" s="48"/>
      <c r="AE36" s="50"/>
      <c r="AF36" s="49"/>
      <c r="AG36" s="48"/>
      <c r="AH36" s="111"/>
      <c r="AI36" s="48"/>
      <c r="AJ36" s="49">
        <v>20</v>
      </c>
      <c r="AK36" s="48"/>
      <c r="AL36" s="47"/>
      <c r="AM36" s="47"/>
      <c r="AN36" s="48"/>
      <c r="AO36" s="49"/>
      <c r="AP36" s="49"/>
      <c r="AQ36" s="49"/>
      <c r="AR36" s="110"/>
      <c r="AS36" s="79"/>
    </row>
    <row r="37" spans="1:45" ht="15.75" thickBot="1" x14ac:dyDescent="0.3">
      <c r="A37" s="37"/>
      <c r="B37" s="47" t="s">
        <v>510</v>
      </c>
      <c r="C37" s="47" t="s">
        <v>321</v>
      </c>
      <c r="D37" s="47" t="s">
        <v>179</v>
      </c>
      <c r="E37" s="39">
        <f t="shared" si="3"/>
        <v>20</v>
      </c>
      <c r="F37" s="40">
        <f t="shared" si="4"/>
        <v>20</v>
      </c>
      <c r="G37" s="41">
        <f t="shared" si="5"/>
        <v>0</v>
      </c>
      <c r="H37" s="42"/>
      <c r="I37" s="42"/>
      <c r="J37" s="44"/>
      <c r="K37" s="44"/>
      <c r="L37" s="44"/>
      <c r="M37" s="44"/>
      <c r="N37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20</v>
      </c>
      <c r="O37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37" s="46">
        <f>SUM(racers7[[#This Row],[Tour de Sask Omnium (B)]]+racers7[[#This Row],[RMCC - Omnium (A)]]+racers7[[#This Row],[Tour de Bowness - Omnium (A)]])</f>
        <v>0</v>
      </c>
      <c r="Q37" s="47"/>
      <c r="R37" s="48"/>
      <c r="S37" s="49"/>
      <c r="T37" s="110"/>
      <c r="U37" s="47"/>
      <c r="V37" s="47"/>
      <c r="W37" s="50"/>
      <c r="X37" s="49"/>
      <c r="Y37" s="49"/>
      <c r="Z37" s="47"/>
      <c r="AA37" s="49"/>
      <c r="AB37" s="47"/>
      <c r="AC37" s="48"/>
      <c r="AD37" s="48"/>
      <c r="AE37" s="50">
        <v>2</v>
      </c>
      <c r="AF37" s="49"/>
      <c r="AG37" s="48">
        <v>8</v>
      </c>
      <c r="AH37" s="111"/>
      <c r="AI37" s="48"/>
      <c r="AJ37" s="49"/>
      <c r="AK37" s="48"/>
      <c r="AL37" s="47"/>
      <c r="AM37" s="47"/>
      <c r="AN37" s="48"/>
      <c r="AO37" s="49"/>
      <c r="AP37" s="49"/>
      <c r="AQ37" s="49"/>
      <c r="AR37" s="110">
        <v>10</v>
      </c>
      <c r="AS37" s="79"/>
    </row>
    <row r="38" spans="1:45" ht="15.75" thickBot="1" x14ac:dyDescent="0.3">
      <c r="A38" s="37"/>
      <c r="B38" s="47" t="s">
        <v>459</v>
      </c>
      <c r="C38" s="47" t="s">
        <v>685</v>
      </c>
      <c r="D38" s="47" t="s">
        <v>42</v>
      </c>
      <c r="E38" s="39">
        <f t="shared" si="3"/>
        <v>18</v>
      </c>
      <c r="F38" s="44">
        <f t="shared" si="4"/>
        <v>53</v>
      </c>
      <c r="G38" s="41">
        <f t="shared" si="5"/>
        <v>10</v>
      </c>
      <c r="H38" s="42"/>
      <c r="I38" s="42"/>
      <c r="J38" s="118">
        <v>25</v>
      </c>
      <c r="K38" s="118">
        <v>10</v>
      </c>
      <c r="L38" s="44"/>
      <c r="M38" s="44"/>
      <c r="N38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18</v>
      </c>
      <c r="O38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38" s="46">
        <f>SUM(racers7[[#This Row],[Tour de Sask Omnium (B)]]+racers7[[#This Row],[RMCC - Omnium (A)]]+racers7[[#This Row],[Tour de Bowness - Omnium (A)]])</f>
        <v>0</v>
      </c>
      <c r="Q38" s="47"/>
      <c r="R38" s="48">
        <v>4</v>
      </c>
      <c r="S38" s="49">
        <v>4</v>
      </c>
      <c r="T38" s="110">
        <v>10</v>
      </c>
      <c r="U38" s="47"/>
      <c r="V38" s="47"/>
      <c r="W38" s="50"/>
      <c r="X38" s="49"/>
      <c r="Y38" s="49"/>
      <c r="Z38" s="47"/>
      <c r="AA38" s="49"/>
      <c r="AB38" s="47"/>
      <c r="AC38" s="48"/>
      <c r="AD38" s="48"/>
      <c r="AE38" s="50"/>
      <c r="AF38" s="49"/>
      <c r="AG38" s="48"/>
      <c r="AH38" s="111"/>
      <c r="AI38" s="48"/>
      <c r="AJ38" s="49"/>
      <c r="AK38" s="48"/>
      <c r="AL38" s="47"/>
      <c r="AM38" s="47"/>
      <c r="AN38" s="48"/>
      <c r="AO38" s="49"/>
      <c r="AP38" s="49"/>
      <c r="AQ38" s="49"/>
      <c r="AR38" s="110"/>
      <c r="AS38" s="79"/>
    </row>
    <row r="39" spans="1:45" ht="15.75" thickBot="1" x14ac:dyDescent="0.3">
      <c r="A39" s="37"/>
      <c r="B39" s="38" t="s">
        <v>224</v>
      </c>
      <c r="C39" s="38" t="s">
        <v>126</v>
      </c>
      <c r="D39" s="38" t="s">
        <v>17</v>
      </c>
      <c r="E39" s="39">
        <f t="shared" si="3"/>
        <v>18</v>
      </c>
      <c r="F39" s="161">
        <f t="shared" si="4"/>
        <v>50</v>
      </c>
      <c r="G39" s="41">
        <f t="shared" si="5"/>
        <v>6</v>
      </c>
      <c r="H39" s="42"/>
      <c r="I39" s="42"/>
      <c r="J39" s="118">
        <v>32</v>
      </c>
      <c r="K39" s="118">
        <v>0</v>
      </c>
      <c r="L39" s="44"/>
      <c r="M39" s="44"/>
      <c r="N39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12</v>
      </c>
      <c r="O39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6</v>
      </c>
      <c r="P39" s="46">
        <f>SUM(racers7[[#This Row],[Tour de Sask Omnium (B)]]+racers7[[#This Row],[RMCC - Omnium (A)]]+racers7[[#This Row],[Tour de Bowness - Omnium (A)]])</f>
        <v>0</v>
      </c>
      <c r="Q39" s="47"/>
      <c r="R39" s="48">
        <v>10</v>
      </c>
      <c r="S39" s="49"/>
      <c r="T39" s="110"/>
      <c r="U39" s="47"/>
      <c r="V39" s="47"/>
      <c r="W39" s="50"/>
      <c r="X39" s="49"/>
      <c r="Y39" s="49"/>
      <c r="Z39" s="47"/>
      <c r="AA39" s="49"/>
      <c r="AB39" s="47">
        <v>2</v>
      </c>
      <c r="AC39" s="48"/>
      <c r="AD39" s="48">
        <v>6</v>
      </c>
      <c r="AE39" s="50"/>
      <c r="AF39" s="49"/>
      <c r="AG39" s="48"/>
      <c r="AH39" s="111"/>
      <c r="AI39" s="48"/>
      <c r="AJ39" s="49"/>
      <c r="AK39" s="48"/>
      <c r="AL39" s="47"/>
      <c r="AM39" s="47"/>
      <c r="AN39" s="48"/>
      <c r="AO39" s="49"/>
      <c r="AP39" s="49"/>
      <c r="AQ39" s="49"/>
      <c r="AR39" s="110"/>
      <c r="AS39" s="79"/>
    </row>
    <row r="40" spans="1:45" ht="15.75" thickBot="1" x14ac:dyDescent="0.3">
      <c r="A40" s="37"/>
      <c r="B40" s="47" t="s">
        <v>460</v>
      </c>
      <c r="C40" s="47" t="s">
        <v>461</v>
      </c>
      <c r="D40" s="47" t="s">
        <v>31</v>
      </c>
      <c r="E40" s="39">
        <f t="shared" si="3"/>
        <v>17</v>
      </c>
      <c r="F40" s="40">
        <f t="shared" si="4"/>
        <v>27</v>
      </c>
      <c r="G40" s="41">
        <f t="shared" si="5"/>
        <v>7</v>
      </c>
      <c r="H40" s="42"/>
      <c r="I40" s="42"/>
      <c r="J40" s="118">
        <v>12</v>
      </c>
      <c r="K40" s="118">
        <v>0</v>
      </c>
      <c r="L40" s="44"/>
      <c r="M40" s="44"/>
      <c r="N40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8</v>
      </c>
      <c r="O40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7</v>
      </c>
      <c r="P40" s="46">
        <f>SUM(racers7[[#This Row],[Tour de Sask Omnium (B)]]+racers7[[#This Row],[RMCC - Omnium (A)]]+racers7[[#This Row],[Tour de Bowness - Omnium (A)]])</f>
        <v>2</v>
      </c>
      <c r="Q40" s="47"/>
      <c r="R40" s="48"/>
      <c r="S40" s="49"/>
      <c r="T40" s="110"/>
      <c r="U40" s="47"/>
      <c r="V40" s="47"/>
      <c r="W40" s="50"/>
      <c r="X40" s="49"/>
      <c r="Y40" s="49"/>
      <c r="Z40" s="47"/>
      <c r="AA40" s="49"/>
      <c r="AB40" s="47"/>
      <c r="AC40" s="48"/>
      <c r="AD40" s="48"/>
      <c r="AE40" s="50"/>
      <c r="AF40" s="49"/>
      <c r="AG40" s="48"/>
      <c r="AH40" s="111">
        <v>6</v>
      </c>
      <c r="AI40" s="48"/>
      <c r="AJ40" s="49">
        <v>6</v>
      </c>
      <c r="AK40" s="48"/>
      <c r="AL40" s="47"/>
      <c r="AM40" s="47">
        <v>4</v>
      </c>
      <c r="AN40" s="48"/>
      <c r="AO40" s="49">
        <v>2</v>
      </c>
      <c r="AP40" s="49">
        <v>1</v>
      </c>
      <c r="AQ40" s="49"/>
      <c r="AR40" s="110"/>
      <c r="AS40" s="79"/>
    </row>
    <row r="41" spans="1:45" ht="15.75" thickBot="1" x14ac:dyDescent="0.3">
      <c r="A41" s="37"/>
      <c r="B41" s="47" t="s">
        <v>639</v>
      </c>
      <c r="C41" s="47" t="s">
        <v>377</v>
      </c>
      <c r="D41" s="47" t="s">
        <v>16</v>
      </c>
      <c r="E41" s="39">
        <f t="shared" si="3"/>
        <v>16</v>
      </c>
      <c r="F41" s="40">
        <f t="shared" si="4"/>
        <v>16</v>
      </c>
      <c r="G41" s="41">
        <f t="shared" si="5"/>
        <v>0</v>
      </c>
      <c r="H41" s="42"/>
      <c r="I41" s="42"/>
      <c r="J41" s="44"/>
      <c r="K41" s="44"/>
      <c r="L41" s="44"/>
      <c r="M41" s="44"/>
      <c r="N41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16</v>
      </c>
      <c r="O41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41" s="46">
        <f>SUM(racers7[[#This Row],[Tour de Sask Omnium (B)]]+racers7[[#This Row],[RMCC - Omnium (A)]]+racers7[[#This Row],[Tour de Bowness - Omnium (A)]])</f>
        <v>0</v>
      </c>
      <c r="Q41" s="47"/>
      <c r="R41" s="48"/>
      <c r="S41" s="49"/>
      <c r="T41" s="110"/>
      <c r="U41" s="47"/>
      <c r="V41" s="47"/>
      <c r="W41" s="50"/>
      <c r="X41" s="49"/>
      <c r="Y41" s="49"/>
      <c r="Z41" s="47"/>
      <c r="AA41" s="49"/>
      <c r="AB41" s="47"/>
      <c r="AC41" s="48"/>
      <c r="AD41" s="48"/>
      <c r="AE41" s="50"/>
      <c r="AF41" s="49"/>
      <c r="AG41" s="48"/>
      <c r="AH41" s="111"/>
      <c r="AI41" s="48"/>
      <c r="AJ41" s="49">
        <v>8</v>
      </c>
      <c r="AK41" s="48">
        <v>8</v>
      </c>
      <c r="AL41" s="47"/>
      <c r="AM41" s="47"/>
      <c r="AN41" s="48"/>
      <c r="AO41" s="49"/>
      <c r="AP41" s="49"/>
      <c r="AQ41" s="49"/>
      <c r="AR41" s="110"/>
      <c r="AS41" s="79"/>
    </row>
    <row r="42" spans="1:45" ht="15.75" thickBot="1" x14ac:dyDescent="0.3">
      <c r="A42" s="37"/>
      <c r="B42" s="38" t="s">
        <v>527</v>
      </c>
      <c r="C42" s="38" t="s">
        <v>152</v>
      </c>
      <c r="D42" s="38" t="s">
        <v>19</v>
      </c>
      <c r="E42" s="39">
        <f t="shared" si="3"/>
        <v>14</v>
      </c>
      <c r="F42" s="52">
        <f t="shared" si="4"/>
        <v>18</v>
      </c>
      <c r="G42" s="41">
        <f t="shared" si="5"/>
        <v>18</v>
      </c>
      <c r="H42" s="42"/>
      <c r="I42" s="42"/>
      <c r="J42" s="118">
        <v>0</v>
      </c>
      <c r="K42" s="118">
        <v>4</v>
      </c>
      <c r="L42" s="44"/>
      <c r="M42" s="44"/>
      <c r="N42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0</v>
      </c>
      <c r="O42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14</v>
      </c>
      <c r="P42" s="46">
        <f>SUM(racers7[[#This Row],[Tour de Sask Omnium (B)]]+racers7[[#This Row],[RMCC - Omnium (A)]]+racers7[[#This Row],[Tour de Bowness - Omnium (A)]])</f>
        <v>0</v>
      </c>
      <c r="Q42" s="47"/>
      <c r="R42" s="48"/>
      <c r="S42" s="49"/>
      <c r="T42" s="110"/>
      <c r="U42" s="47"/>
      <c r="V42" s="47"/>
      <c r="W42" s="50"/>
      <c r="X42" s="49"/>
      <c r="Y42" s="49"/>
      <c r="Z42" s="47"/>
      <c r="AA42" s="49"/>
      <c r="AB42" s="47"/>
      <c r="AC42" s="48"/>
      <c r="AD42" s="48"/>
      <c r="AE42" s="50"/>
      <c r="AF42" s="110"/>
      <c r="AG42" s="48"/>
      <c r="AH42" s="111">
        <v>8</v>
      </c>
      <c r="AI42" s="48"/>
      <c r="AJ42" s="49"/>
      <c r="AK42" s="48"/>
      <c r="AL42" s="47"/>
      <c r="AM42" s="47"/>
      <c r="AN42" s="48"/>
      <c r="AO42" s="49"/>
      <c r="AP42" s="49">
        <v>6</v>
      </c>
      <c r="AQ42" s="49"/>
      <c r="AR42" s="110"/>
      <c r="AS42" s="79"/>
    </row>
    <row r="43" spans="1:45" ht="15.75" thickBot="1" x14ac:dyDescent="0.3">
      <c r="A43" s="37"/>
      <c r="B43" s="47" t="s">
        <v>513</v>
      </c>
      <c r="C43" s="47" t="s">
        <v>368</v>
      </c>
      <c r="D43" s="47" t="s">
        <v>236</v>
      </c>
      <c r="E43" s="39">
        <f t="shared" si="3"/>
        <v>12</v>
      </c>
      <c r="F43" s="52">
        <f t="shared" si="4"/>
        <v>14</v>
      </c>
      <c r="G43" s="41">
        <f t="shared" si="5"/>
        <v>0</v>
      </c>
      <c r="H43" s="42"/>
      <c r="I43" s="42"/>
      <c r="J43" s="118">
        <v>2</v>
      </c>
      <c r="K43" s="118">
        <v>0</v>
      </c>
      <c r="L43" s="44"/>
      <c r="M43" s="44"/>
      <c r="N43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12</v>
      </c>
      <c r="O43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43" s="46">
        <f>SUM(racers7[[#This Row],[Tour de Sask Omnium (B)]]+racers7[[#This Row],[RMCC - Omnium (A)]]+racers7[[#This Row],[Tour de Bowness - Omnium (A)]])</f>
        <v>0</v>
      </c>
      <c r="Q43" s="47"/>
      <c r="R43" s="48"/>
      <c r="S43" s="49"/>
      <c r="T43" s="110"/>
      <c r="U43" s="47"/>
      <c r="V43" s="47"/>
      <c r="W43" s="50"/>
      <c r="X43" s="49"/>
      <c r="Y43" s="49"/>
      <c r="Z43" s="47"/>
      <c r="AA43" s="49"/>
      <c r="AB43" s="47"/>
      <c r="AC43" s="48"/>
      <c r="AD43" s="48"/>
      <c r="AE43" s="50">
        <v>12</v>
      </c>
      <c r="AF43" s="49"/>
      <c r="AG43" s="48"/>
      <c r="AH43" s="111"/>
      <c r="AI43" s="48"/>
      <c r="AJ43" s="49"/>
      <c r="AK43" s="48"/>
      <c r="AL43" s="47"/>
      <c r="AM43" s="47"/>
      <c r="AN43" s="48"/>
      <c r="AO43" s="49"/>
      <c r="AP43" s="49"/>
      <c r="AQ43" s="49"/>
      <c r="AR43" s="110"/>
      <c r="AS43" s="79"/>
    </row>
    <row r="44" spans="1:45" ht="15.75" thickBot="1" x14ac:dyDescent="0.3">
      <c r="A44" s="37"/>
      <c r="B44" s="47" t="s">
        <v>664</v>
      </c>
      <c r="C44" s="47" t="s">
        <v>665</v>
      </c>
      <c r="D44" s="47" t="s">
        <v>259</v>
      </c>
      <c r="E44" s="39">
        <f t="shared" si="3"/>
        <v>12</v>
      </c>
      <c r="F44" s="40">
        <f t="shared" si="4"/>
        <v>12</v>
      </c>
      <c r="G44" s="41">
        <f t="shared" si="5"/>
        <v>12</v>
      </c>
      <c r="H44" s="42"/>
      <c r="I44" s="42"/>
      <c r="J44" s="44"/>
      <c r="K44" s="44"/>
      <c r="L44" s="44"/>
      <c r="M44" s="44"/>
      <c r="N44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0</v>
      </c>
      <c r="O44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12</v>
      </c>
      <c r="P44" s="46">
        <f>SUM(racers7[[#This Row],[Tour de Sask Omnium (B)]]+racers7[[#This Row],[RMCC - Omnium (A)]]+racers7[[#This Row],[Tour de Bowness - Omnium (A)]])</f>
        <v>0</v>
      </c>
      <c r="Q44" s="47"/>
      <c r="R44" s="48"/>
      <c r="S44" s="49"/>
      <c r="T44" s="110"/>
      <c r="U44" s="47"/>
      <c r="V44" s="47">
        <v>12</v>
      </c>
      <c r="W44" s="50"/>
      <c r="X44" s="49"/>
      <c r="Y44" s="49"/>
      <c r="Z44" s="47"/>
      <c r="AA44" s="49"/>
      <c r="AB44" s="47"/>
      <c r="AC44" s="48"/>
      <c r="AD44" s="48"/>
      <c r="AE44" s="50"/>
      <c r="AF44" s="49"/>
      <c r="AG44" s="48"/>
      <c r="AH44" s="111"/>
      <c r="AI44" s="48"/>
      <c r="AJ44" s="49"/>
      <c r="AK44" s="48"/>
      <c r="AL44" s="47"/>
      <c r="AM44" s="47"/>
      <c r="AN44" s="48"/>
      <c r="AO44" s="49"/>
      <c r="AP44" s="49"/>
      <c r="AQ44" s="49"/>
      <c r="AR44" s="110"/>
      <c r="AS44" s="79"/>
    </row>
    <row r="45" spans="1:45" ht="15.75" thickBot="1" x14ac:dyDescent="0.3">
      <c r="A45" s="37"/>
      <c r="B45" s="47" t="s">
        <v>775</v>
      </c>
      <c r="C45" s="47" t="s">
        <v>30</v>
      </c>
      <c r="D45" s="47" t="s">
        <v>42</v>
      </c>
      <c r="E45" s="39">
        <f t="shared" si="3"/>
        <v>12</v>
      </c>
      <c r="F45" s="40">
        <f t="shared" si="4"/>
        <v>12</v>
      </c>
      <c r="G45" s="41">
        <f t="shared" si="5"/>
        <v>0</v>
      </c>
      <c r="H45" s="42"/>
      <c r="I45" s="42"/>
      <c r="J45" s="44"/>
      <c r="K45" s="44"/>
      <c r="L45" s="44"/>
      <c r="M45" s="44"/>
      <c r="N45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12</v>
      </c>
      <c r="O45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45" s="46">
        <f>SUM(racers7[[#This Row],[Tour de Sask Omnium (B)]]+racers7[[#This Row],[RMCC - Omnium (A)]]+racers7[[#This Row],[Tour de Bowness - Omnium (A)]])</f>
        <v>0</v>
      </c>
      <c r="Q45" s="47"/>
      <c r="R45" s="48"/>
      <c r="S45" s="49"/>
      <c r="T45" s="110"/>
      <c r="U45" s="47"/>
      <c r="V45" s="47"/>
      <c r="W45" s="50"/>
      <c r="X45" s="49"/>
      <c r="Y45" s="49"/>
      <c r="Z45" s="47"/>
      <c r="AA45" s="49"/>
      <c r="AB45" s="47"/>
      <c r="AC45" s="48"/>
      <c r="AD45" s="48"/>
      <c r="AE45" s="50"/>
      <c r="AF45" s="49"/>
      <c r="AG45" s="48"/>
      <c r="AH45" s="111"/>
      <c r="AI45" s="48"/>
      <c r="AJ45" s="49"/>
      <c r="AK45" s="48">
        <v>12</v>
      </c>
      <c r="AL45" s="47"/>
      <c r="AM45" s="47"/>
      <c r="AN45" s="48"/>
      <c r="AO45" s="49"/>
      <c r="AP45" s="49"/>
      <c r="AQ45" s="49"/>
      <c r="AR45" s="110"/>
      <c r="AS45" s="79"/>
    </row>
    <row r="46" spans="1:45" ht="15.75" thickBot="1" x14ac:dyDescent="0.3">
      <c r="A46" s="37"/>
      <c r="B46" s="47" t="s">
        <v>720</v>
      </c>
      <c r="C46" s="47" t="s">
        <v>321</v>
      </c>
      <c r="D46" s="47" t="s">
        <v>294</v>
      </c>
      <c r="E46" s="39">
        <f t="shared" si="3"/>
        <v>12</v>
      </c>
      <c r="F46" s="40">
        <f t="shared" si="4"/>
        <v>12</v>
      </c>
      <c r="G46" s="41">
        <f t="shared" si="5"/>
        <v>12</v>
      </c>
      <c r="H46" s="42"/>
      <c r="I46" s="42"/>
      <c r="J46" s="44"/>
      <c r="K46" s="44"/>
      <c r="L46" s="44"/>
      <c r="M46" s="44"/>
      <c r="N46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0</v>
      </c>
      <c r="O46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12</v>
      </c>
      <c r="P46" s="46">
        <f>SUM(racers7[[#This Row],[Tour de Sask Omnium (B)]]+racers7[[#This Row],[RMCC - Omnium (A)]]+racers7[[#This Row],[Tour de Bowness - Omnium (A)]])</f>
        <v>0</v>
      </c>
      <c r="Q46" s="47"/>
      <c r="R46" s="48"/>
      <c r="S46" s="49"/>
      <c r="T46" s="110"/>
      <c r="U46" s="47"/>
      <c r="V46" s="47"/>
      <c r="W46" s="50"/>
      <c r="X46" s="49"/>
      <c r="Y46" s="49"/>
      <c r="Z46" s="47"/>
      <c r="AA46" s="49"/>
      <c r="AB46" s="47"/>
      <c r="AC46" s="48"/>
      <c r="AD46" s="48"/>
      <c r="AE46" s="50"/>
      <c r="AF46" s="49"/>
      <c r="AG46" s="48"/>
      <c r="AH46" s="111"/>
      <c r="AI46" s="48"/>
      <c r="AJ46" s="49"/>
      <c r="AK46" s="48"/>
      <c r="AL46" s="47"/>
      <c r="AM46" s="47"/>
      <c r="AN46" s="48"/>
      <c r="AO46" s="49"/>
      <c r="AP46" s="49">
        <v>12</v>
      </c>
      <c r="AQ46" s="49"/>
      <c r="AR46" s="110"/>
      <c r="AS46" s="79"/>
    </row>
    <row r="47" spans="1:45" ht="15.75" thickBot="1" x14ac:dyDescent="0.3">
      <c r="A47" s="37"/>
      <c r="B47" s="47" t="s">
        <v>686</v>
      </c>
      <c r="C47" s="47" t="s">
        <v>148</v>
      </c>
      <c r="D47" s="47" t="s">
        <v>34</v>
      </c>
      <c r="E47" s="39">
        <f t="shared" si="3"/>
        <v>12</v>
      </c>
      <c r="F47" s="161">
        <f t="shared" si="4"/>
        <v>0</v>
      </c>
      <c r="G47" s="41">
        <f t="shared" si="5"/>
        <v>0</v>
      </c>
      <c r="H47" s="42"/>
      <c r="I47" s="42"/>
      <c r="J47" s="44"/>
      <c r="K47" s="44"/>
      <c r="L47" s="44"/>
      <c r="M47" s="44"/>
      <c r="N47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0</v>
      </c>
      <c r="O47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47" s="46">
        <f>SUM(racers7[[#This Row],[Tour de Sask Omnium (B)]]+racers7[[#This Row],[RMCC - Omnium (A)]]+racers7[[#This Row],[Tour de Bowness - Omnium (A)]])</f>
        <v>12</v>
      </c>
      <c r="Q47" s="47"/>
      <c r="R47" s="48"/>
      <c r="S47" s="49"/>
      <c r="T47" s="110"/>
      <c r="U47" s="47"/>
      <c r="V47" s="47"/>
      <c r="W47" s="50"/>
      <c r="X47" s="49"/>
      <c r="Y47" s="49"/>
      <c r="Z47" s="47"/>
      <c r="AA47" s="49"/>
      <c r="AB47" s="47"/>
      <c r="AC47" s="48">
        <v>12</v>
      </c>
      <c r="AD47" s="48"/>
      <c r="AE47" s="50"/>
      <c r="AF47" s="49"/>
      <c r="AG47" s="48"/>
      <c r="AH47" s="111"/>
      <c r="AI47" s="48"/>
      <c r="AJ47" s="49"/>
      <c r="AK47" s="48"/>
      <c r="AL47" s="47"/>
      <c r="AM47" s="47"/>
      <c r="AN47" s="48"/>
      <c r="AO47" s="49"/>
      <c r="AP47" s="49"/>
      <c r="AQ47" s="49"/>
      <c r="AR47" s="110"/>
      <c r="AS47" s="79"/>
    </row>
    <row r="48" spans="1:45" ht="15.75" thickBot="1" x14ac:dyDescent="0.3">
      <c r="A48" s="37"/>
      <c r="B48" s="47" t="s">
        <v>423</v>
      </c>
      <c r="C48" s="47" t="s">
        <v>321</v>
      </c>
      <c r="D48" s="47" t="s">
        <v>44</v>
      </c>
      <c r="E48" s="39">
        <f t="shared" si="3"/>
        <v>10</v>
      </c>
      <c r="F48" s="40">
        <f t="shared" si="4"/>
        <v>39</v>
      </c>
      <c r="G48" s="41">
        <f t="shared" si="5"/>
        <v>20</v>
      </c>
      <c r="H48" s="42"/>
      <c r="I48" s="42"/>
      <c r="J48" s="118">
        <v>9</v>
      </c>
      <c r="K48" s="118">
        <v>25</v>
      </c>
      <c r="L48" s="44"/>
      <c r="M48" s="44"/>
      <c r="N48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10</v>
      </c>
      <c r="O48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48" s="46">
        <f>SUM(racers7[[#This Row],[Tour de Sask Omnium (B)]]+racers7[[#This Row],[RMCC - Omnium (A)]]+racers7[[#This Row],[Tour de Bowness - Omnium (A)]])</f>
        <v>0</v>
      </c>
      <c r="Q48" s="47"/>
      <c r="R48" s="48"/>
      <c r="S48" s="49"/>
      <c r="T48" s="110"/>
      <c r="U48" s="47"/>
      <c r="V48" s="47"/>
      <c r="W48" s="50"/>
      <c r="X48" s="49"/>
      <c r="Y48" s="49"/>
      <c r="Z48" s="47"/>
      <c r="AA48" s="49"/>
      <c r="AB48" s="47"/>
      <c r="AC48" s="48"/>
      <c r="AD48" s="48"/>
      <c r="AE48" s="50"/>
      <c r="AF48" s="49"/>
      <c r="AG48" s="48"/>
      <c r="AH48" s="111"/>
      <c r="AI48" s="48"/>
      <c r="AJ48" s="49">
        <v>4</v>
      </c>
      <c r="AK48" s="48"/>
      <c r="AL48" s="47"/>
      <c r="AM48" s="47"/>
      <c r="AN48" s="48"/>
      <c r="AO48" s="49"/>
      <c r="AP48" s="49"/>
      <c r="AQ48" s="49"/>
      <c r="AR48" s="110">
        <v>6</v>
      </c>
      <c r="AS48" s="79"/>
    </row>
    <row r="49" spans="1:45" ht="15.75" thickBot="1" x14ac:dyDescent="0.3">
      <c r="A49" s="56"/>
      <c r="B49" s="64" t="s">
        <v>522</v>
      </c>
      <c r="C49" s="64" t="s">
        <v>457</v>
      </c>
      <c r="D49" s="64" t="s">
        <v>107</v>
      </c>
      <c r="E49" s="58">
        <f t="shared" si="3"/>
        <v>10</v>
      </c>
      <c r="F49" s="149">
        <f t="shared" si="4"/>
        <v>20</v>
      </c>
      <c r="G49" s="60">
        <f t="shared" si="5"/>
        <v>20</v>
      </c>
      <c r="H49" s="42"/>
      <c r="I49" s="42"/>
      <c r="J49" s="159">
        <v>0</v>
      </c>
      <c r="K49" s="159">
        <v>35</v>
      </c>
      <c r="L49" s="63"/>
      <c r="M49" s="63"/>
      <c r="N49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0</v>
      </c>
      <c r="O49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10</v>
      </c>
      <c r="P49" s="46">
        <f>SUM(racers7[[#This Row],[Tour de Sask Omnium (B)]]+racers7[[#This Row],[RMCC - Omnium (A)]]+racers7[[#This Row],[Tour de Bowness - Omnium (A)]])</f>
        <v>0</v>
      </c>
      <c r="Q49" s="64"/>
      <c r="R49" s="65"/>
      <c r="S49" s="66"/>
      <c r="T49" s="120"/>
      <c r="U49" s="64"/>
      <c r="V49" s="64"/>
      <c r="W49" s="67"/>
      <c r="X49" s="66"/>
      <c r="Y49" s="66"/>
      <c r="Z49" s="64"/>
      <c r="AA49" s="66"/>
      <c r="AB49" s="64"/>
      <c r="AC49" s="65"/>
      <c r="AD49" s="65"/>
      <c r="AE49" s="67"/>
      <c r="AF49" s="66"/>
      <c r="AG49" s="65"/>
      <c r="AH49" s="121"/>
      <c r="AI49" s="65"/>
      <c r="AJ49" s="66"/>
      <c r="AK49" s="65"/>
      <c r="AL49" s="64"/>
      <c r="AM49" s="64"/>
      <c r="AN49" s="65"/>
      <c r="AO49" s="66"/>
      <c r="AP49" s="66">
        <v>10</v>
      </c>
      <c r="AQ49" s="66"/>
      <c r="AR49" s="120"/>
      <c r="AS49" s="79"/>
    </row>
    <row r="50" spans="1:45" ht="15.75" thickBot="1" x14ac:dyDescent="0.3">
      <c r="A50" s="56"/>
      <c r="B50" s="64" t="s">
        <v>526</v>
      </c>
      <c r="C50" s="64" t="s">
        <v>80</v>
      </c>
      <c r="D50" s="64" t="s">
        <v>19</v>
      </c>
      <c r="E50" s="58">
        <f t="shared" si="3"/>
        <v>10</v>
      </c>
      <c r="F50" s="149">
        <f t="shared" si="4"/>
        <v>18</v>
      </c>
      <c r="G50" s="60">
        <f t="shared" si="5"/>
        <v>18</v>
      </c>
      <c r="H50" s="42"/>
      <c r="I50" s="42"/>
      <c r="J50" s="159">
        <v>0</v>
      </c>
      <c r="K50" s="159">
        <v>8</v>
      </c>
      <c r="L50" s="63"/>
      <c r="M50" s="63"/>
      <c r="N50" s="63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0</v>
      </c>
      <c r="O50" s="83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10</v>
      </c>
      <c r="P50" s="84">
        <f>SUM(racers7[[#This Row],[Tour de Sask Omnium (B)]]+racers7[[#This Row],[RMCC - Omnium (A)]]+racers7[[#This Row],[Tour de Bowness - Omnium (A)]])</f>
        <v>0</v>
      </c>
      <c r="Q50" s="64"/>
      <c r="R50" s="65"/>
      <c r="S50" s="66"/>
      <c r="T50" s="120"/>
      <c r="U50" s="64"/>
      <c r="V50" s="64"/>
      <c r="W50" s="67"/>
      <c r="X50" s="66"/>
      <c r="Y50" s="66"/>
      <c r="Z50" s="64"/>
      <c r="AA50" s="66"/>
      <c r="AB50" s="64"/>
      <c r="AC50" s="65"/>
      <c r="AD50" s="65"/>
      <c r="AE50" s="67"/>
      <c r="AF50" s="66"/>
      <c r="AG50" s="65"/>
      <c r="AH50" s="121">
        <v>10</v>
      </c>
      <c r="AI50" s="65"/>
      <c r="AJ50" s="66"/>
      <c r="AK50" s="65"/>
      <c r="AL50" s="64"/>
      <c r="AM50" s="64"/>
      <c r="AN50" s="65"/>
      <c r="AO50" s="66"/>
      <c r="AP50" s="66"/>
      <c r="AQ50" s="66"/>
      <c r="AR50" s="120"/>
      <c r="AS50" s="79"/>
    </row>
    <row r="51" spans="1:45" ht="15.75" thickBot="1" x14ac:dyDescent="0.3">
      <c r="A51" s="56"/>
      <c r="B51" s="64" t="s">
        <v>592</v>
      </c>
      <c r="C51" s="64" t="s">
        <v>320</v>
      </c>
      <c r="D51" s="64" t="s">
        <v>456</v>
      </c>
      <c r="E51" s="58">
        <f t="shared" si="3"/>
        <v>9</v>
      </c>
      <c r="F51" s="59">
        <f t="shared" si="4"/>
        <v>9</v>
      </c>
      <c r="G51" s="60">
        <f t="shared" si="5"/>
        <v>0</v>
      </c>
      <c r="H51" s="42"/>
      <c r="I51" s="42"/>
      <c r="J51" s="63">
        <v>0</v>
      </c>
      <c r="K51" s="63">
        <v>0</v>
      </c>
      <c r="L51" s="63"/>
      <c r="M51" s="63"/>
      <c r="N51" s="63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9</v>
      </c>
      <c r="O51" s="83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51" s="84">
        <f>SUM(racers7[[#This Row],[Tour de Sask Omnium (B)]]+racers7[[#This Row],[RMCC - Omnium (A)]]+racers7[[#This Row],[Tour de Bowness - Omnium (A)]])</f>
        <v>0</v>
      </c>
      <c r="Q51" s="64"/>
      <c r="R51" s="65">
        <v>8</v>
      </c>
      <c r="S51" s="66"/>
      <c r="T51" s="120"/>
      <c r="U51" s="64"/>
      <c r="V51" s="64"/>
      <c r="W51" s="67"/>
      <c r="X51" s="66"/>
      <c r="Y51" s="66"/>
      <c r="Z51" s="64"/>
      <c r="AA51" s="66"/>
      <c r="AB51" s="64"/>
      <c r="AC51" s="65"/>
      <c r="AD51" s="65"/>
      <c r="AE51" s="67"/>
      <c r="AF51" s="66"/>
      <c r="AG51" s="65"/>
      <c r="AH51" s="121"/>
      <c r="AI51" s="65"/>
      <c r="AJ51" s="66">
        <v>1</v>
      </c>
      <c r="AK51" s="65"/>
      <c r="AL51" s="64"/>
      <c r="AM51" s="64"/>
      <c r="AN51" s="65"/>
      <c r="AO51" s="66"/>
      <c r="AP51" s="66"/>
      <c r="AQ51" s="66"/>
      <c r="AR51" s="120"/>
      <c r="AS51" s="79"/>
    </row>
    <row r="52" spans="1:45" ht="15.75" thickBot="1" x14ac:dyDescent="0.3">
      <c r="A52" s="56"/>
      <c r="B52" s="64" t="s">
        <v>599</v>
      </c>
      <c r="C52" s="64" t="s">
        <v>598</v>
      </c>
      <c r="D52" s="64" t="s">
        <v>34</v>
      </c>
      <c r="E52" s="58">
        <f t="shared" si="3"/>
        <v>8</v>
      </c>
      <c r="F52" s="59">
        <f t="shared" si="4"/>
        <v>8</v>
      </c>
      <c r="G52" s="60">
        <f t="shared" si="5"/>
        <v>0</v>
      </c>
      <c r="H52" s="42"/>
      <c r="I52" s="42"/>
      <c r="J52" s="63"/>
      <c r="K52" s="63"/>
      <c r="L52" s="63"/>
      <c r="M52" s="63"/>
      <c r="N52" s="63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8</v>
      </c>
      <c r="O52" s="83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52" s="84">
        <f>SUM(racers7[[#This Row],[Tour de Sask Omnium (B)]]+racers7[[#This Row],[RMCC - Omnium (A)]]+racers7[[#This Row],[Tour de Bowness - Omnium (A)]])</f>
        <v>0</v>
      </c>
      <c r="Q52" s="64"/>
      <c r="R52" s="65"/>
      <c r="S52" s="66"/>
      <c r="T52" s="120"/>
      <c r="U52" s="64"/>
      <c r="V52" s="64"/>
      <c r="W52" s="67"/>
      <c r="X52" s="66"/>
      <c r="Y52" s="66"/>
      <c r="Z52" s="64"/>
      <c r="AA52" s="66"/>
      <c r="AB52" s="64"/>
      <c r="AC52" s="65"/>
      <c r="AD52" s="65"/>
      <c r="AE52" s="67">
        <v>8</v>
      </c>
      <c r="AF52" s="66"/>
      <c r="AG52" s="65"/>
      <c r="AH52" s="121"/>
      <c r="AI52" s="65"/>
      <c r="AJ52" s="66"/>
      <c r="AK52" s="65"/>
      <c r="AL52" s="64"/>
      <c r="AM52" s="64"/>
      <c r="AN52" s="65"/>
      <c r="AO52" s="66"/>
      <c r="AP52" s="66"/>
      <c r="AQ52" s="66"/>
      <c r="AR52" s="120"/>
      <c r="AS52" s="79"/>
    </row>
    <row r="53" spans="1:45" ht="15.75" thickBot="1" x14ac:dyDescent="0.3">
      <c r="A53" s="56"/>
      <c r="B53" s="64" t="s">
        <v>714</v>
      </c>
      <c r="C53" s="64" t="s">
        <v>715</v>
      </c>
      <c r="D53" s="64" t="s">
        <v>13</v>
      </c>
      <c r="E53" s="58">
        <f t="shared" si="3"/>
        <v>8</v>
      </c>
      <c r="F53" s="59">
        <f t="shared" si="4"/>
        <v>8</v>
      </c>
      <c r="G53" s="60">
        <f t="shared" si="5"/>
        <v>0</v>
      </c>
      <c r="H53" s="42"/>
      <c r="I53" s="42"/>
      <c r="J53" s="63"/>
      <c r="K53" s="63"/>
      <c r="L53" s="63"/>
      <c r="M53" s="63"/>
      <c r="N53" s="63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8</v>
      </c>
      <c r="O53" s="83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53" s="84">
        <f>SUM(racers7[[#This Row],[Tour de Sask Omnium (B)]]+racers7[[#This Row],[RMCC - Omnium (A)]]+racers7[[#This Row],[Tour de Bowness - Omnium (A)]])</f>
        <v>0</v>
      </c>
      <c r="Q53" s="64"/>
      <c r="R53" s="65"/>
      <c r="S53" s="66"/>
      <c r="T53" s="120"/>
      <c r="U53" s="64"/>
      <c r="V53" s="64"/>
      <c r="W53" s="67"/>
      <c r="X53" s="66"/>
      <c r="Y53" s="66"/>
      <c r="Z53" s="64"/>
      <c r="AA53" s="66"/>
      <c r="AB53" s="64"/>
      <c r="AC53" s="65"/>
      <c r="AD53" s="65"/>
      <c r="AE53" s="67"/>
      <c r="AF53" s="66"/>
      <c r="AG53" s="65"/>
      <c r="AH53" s="121"/>
      <c r="AI53" s="65"/>
      <c r="AJ53" s="66"/>
      <c r="AK53" s="65"/>
      <c r="AL53" s="64">
        <v>8</v>
      </c>
      <c r="AM53" s="64"/>
      <c r="AN53" s="65"/>
      <c r="AO53" s="66"/>
      <c r="AP53" s="66"/>
      <c r="AQ53" s="66"/>
      <c r="AR53" s="120"/>
      <c r="AS53" s="79"/>
    </row>
    <row r="54" spans="1:45" ht="15.75" thickBot="1" x14ac:dyDescent="0.3">
      <c r="A54" s="56"/>
      <c r="B54" s="64" t="s">
        <v>467</v>
      </c>
      <c r="C54" s="64" t="s">
        <v>468</v>
      </c>
      <c r="D54" s="64" t="s">
        <v>107</v>
      </c>
      <c r="E54" s="58">
        <f t="shared" si="3"/>
        <v>8</v>
      </c>
      <c r="F54" s="59">
        <f t="shared" si="4"/>
        <v>8</v>
      </c>
      <c r="G54" s="60">
        <f t="shared" si="5"/>
        <v>4</v>
      </c>
      <c r="H54" s="42"/>
      <c r="I54" s="42"/>
      <c r="J54" s="63"/>
      <c r="K54" s="63"/>
      <c r="L54" s="63"/>
      <c r="M54" s="63"/>
      <c r="N54" s="63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4</v>
      </c>
      <c r="O54" s="83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4</v>
      </c>
      <c r="P54" s="84">
        <f>SUM(racers7[[#This Row],[Tour de Sask Omnium (B)]]+racers7[[#This Row],[RMCC - Omnium (A)]]+racers7[[#This Row],[Tour de Bowness - Omnium (A)]])</f>
        <v>0</v>
      </c>
      <c r="Q54" s="64"/>
      <c r="R54" s="65"/>
      <c r="S54" s="66"/>
      <c r="T54" s="120"/>
      <c r="U54" s="64"/>
      <c r="V54" s="64"/>
      <c r="W54" s="67"/>
      <c r="X54" s="66"/>
      <c r="Y54" s="66"/>
      <c r="Z54" s="64"/>
      <c r="AA54" s="66"/>
      <c r="AB54" s="64"/>
      <c r="AC54" s="65"/>
      <c r="AD54" s="65"/>
      <c r="AE54" s="67"/>
      <c r="AF54" s="66"/>
      <c r="AG54" s="65"/>
      <c r="AH54" s="121"/>
      <c r="AI54" s="65"/>
      <c r="AJ54" s="66"/>
      <c r="AK54" s="65"/>
      <c r="AL54" s="64"/>
      <c r="AM54" s="64"/>
      <c r="AN54" s="65">
        <v>4</v>
      </c>
      <c r="AO54" s="66"/>
      <c r="AP54" s="66"/>
      <c r="AQ54" s="66"/>
      <c r="AR54" s="120"/>
      <c r="AS54" s="79"/>
    </row>
    <row r="55" spans="1:45" ht="15.75" thickBot="1" x14ac:dyDescent="0.3">
      <c r="A55" s="56"/>
      <c r="B55" s="64" t="s">
        <v>385</v>
      </c>
      <c r="C55" s="64" t="s">
        <v>39</v>
      </c>
      <c r="D55" s="64" t="s">
        <v>52</v>
      </c>
      <c r="E55" s="58">
        <f t="shared" si="3"/>
        <v>8</v>
      </c>
      <c r="F55" s="59">
        <f t="shared" si="4"/>
        <v>8</v>
      </c>
      <c r="G55" s="60">
        <f t="shared" si="5"/>
        <v>4</v>
      </c>
      <c r="H55" s="42"/>
      <c r="I55" s="42"/>
      <c r="J55" s="63"/>
      <c r="K55" s="63"/>
      <c r="L55" s="63"/>
      <c r="M55" s="63"/>
      <c r="N55" s="63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4</v>
      </c>
      <c r="O55" s="83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4</v>
      </c>
      <c r="P55" s="84">
        <f>SUM(racers7[[#This Row],[Tour de Sask Omnium (B)]]+racers7[[#This Row],[RMCC - Omnium (A)]]+racers7[[#This Row],[Tour de Bowness - Omnium (A)]])</f>
        <v>0</v>
      </c>
      <c r="Q55" s="64"/>
      <c r="R55" s="65"/>
      <c r="S55" s="66"/>
      <c r="T55" s="120"/>
      <c r="U55" s="64"/>
      <c r="V55" s="64"/>
      <c r="W55" s="67"/>
      <c r="X55" s="66"/>
      <c r="Y55" s="66"/>
      <c r="Z55" s="64"/>
      <c r="AA55" s="66"/>
      <c r="AB55" s="64"/>
      <c r="AC55" s="65"/>
      <c r="AD55" s="65"/>
      <c r="AE55" s="67">
        <v>4</v>
      </c>
      <c r="AF55" s="66"/>
      <c r="AG55" s="65"/>
      <c r="AH55" s="121"/>
      <c r="AI55" s="65"/>
      <c r="AJ55" s="66"/>
      <c r="AK55" s="65"/>
      <c r="AL55" s="64"/>
      <c r="AM55" s="64"/>
      <c r="AN55" s="65"/>
      <c r="AO55" s="66"/>
      <c r="AP55" s="66"/>
      <c r="AQ55" s="66">
        <v>4</v>
      </c>
      <c r="AR55" s="120"/>
      <c r="AS55" s="79"/>
    </row>
    <row r="56" spans="1:45" s="51" customFormat="1" ht="15.75" thickBot="1" x14ac:dyDescent="0.3">
      <c r="A56" s="37"/>
      <c r="B56" s="47" t="s">
        <v>287</v>
      </c>
      <c r="C56" s="38" t="s">
        <v>288</v>
      </c>
      <c r="D56" s="38" t="s">
        <v>179</v>
      </c>
      <c r="E56" s="39">
        <f t="shared" si="3"/>
        <v>6</v>
      </c>
      <c r="F56" s="165">
        <f t="shared" si="4"/>
        <v>54</v>
      </c>
      <c r="G56" s="41">
        <f t="shared" si="5"/>
        <v>12</v>
      </c>
      <c r="H56" s="42"/>
      <c r="I56" s="42"/>
      <c r="J56" s="159">
        <v>36</v>
      </c>
      <c r="K56" s="159">
        <v>12</v>
      </c>
      <c r="L56" s="44"/>
      <c r="M56" s="44"/>
      <c r="N56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6</v>
      </c>
      <c r="O56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56" s="46">
        <f>SUM(racers7[[#This Row],[Tour de Sask Omnium (B)]]+racers7[[#This Row],[RMCC - Omnium (A)]]+racers7[[#This Row],[Tour de Bowness - Omnium (A)]])</f>
        <v>0</v>
      </c>
      <c r="Q56" s="47"/>
      <c r="R56" s="48">
        <v>6</v>
      </c>
      <c r="S56" s="49"/>
      <c r="T56" s="110"/>
      <c r="U56" s="47"/>
      <c r="V56" s="47"/>
      <c r="W56" s="50"/>
      <c r="X56" s="49"/>
      <c r="Y56" s="49"/>
      <c r="Z56" s="47"/>
      <c r="AA56" s="49"/>
      <c r="AB56" s="47"/>
      <c r="AC56" s="48"/>
      <c r="AD56" s="48"/>
      <c r="AE56" s="50"/>
      <c r="AF56" s="49"/>
      <c r="AG56" s="48"/>
      <c r="AH56" s="111"/>
      <c r="AI56" s="48"/>
      <c r="AJ56" s="49"/>
      <c r="AK56" s="48"/>
      <c r="AL56" s="47"/>
      <c r="AM56" s="47"/>
      <c r="AN56" s="48"/>
      <c r="AO56" s="49"/>
      <c r="AP56" s="49"/>
      <c r="AQ56" s="49"/>
      <c r="AR56" s="110"/>
    </row>
    <row r="57" spans="1:45" ht="15.75" thickBot="1" x14ac:dyDescent="0.3">
      <c r="A57" s="37"/>
      <c r="B57" s="47" t="s">
        <v>477</v>
      </c>
      <c r="C57" s="47" t="s">
        <v>191</v>
      </c>
      <c r="D57" s="47" t="s">
        <v>456</v>
      </c>
      <c r="E57" s="39">
        <f t="shared" si="3"/>
        <v>6</v>
      </c>
      <c r="F57" s="161">
        <f t="shared" si="4"/>
        <v>51</v>
      </c>
      <c r="G57" s="41">
        <f t="shared" si="5"/>
        <v>20</v>
      </c>
      <c r="H57" s="42">
        <v>5</v>
      </c>
      <c r="I57" s="42"/>
      <c r="J57" s="159">
        <v>20</v>
      </c>
      <c r="K57" s="159">
        <v>22</v>
      </c>
      <c r="L57" s="44"/>
      <c r="M57" s="44"/>
      <c r="N57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6</v>
      </c>
      <c r="O57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57" s="46">
        <f>SUM(racers7[[#This Row],[Tour de Sask Omnium (B)]]+racers7[[#This Row],[RMCC - Omnium (A)]]+racers7[[#This Row],[Tour de Bowness - Omnium (A)]])</f>
        <v>0</v>
      </c>
      <c r="Q57" s="47"/>
      <c r="R57" s="48"/>
      <c r="S57" s="49">
        <v>6</v>
      </c>
      <c r="T57" s="110"/>
      <c r="U57" s="47"/>
      <c r="V57" s="47"/>
      <c r="W57" s="50"/>
      <c r="X57" s="49"/>
      <c r="Y57" s="49"/>
      <c r="Z57" s="47"/>
      <c r="AA57" s="49"/>
      <c r="AB57" s="47"/>
      <c r="AC57" s="48"/>
      <c r="AD57" s="48"/>
      <c r="AE57" s="50"/>
      <c r="AF57" s="49"/>
      <c r="AG57" s="48"/>
      <c r="AH57" s="111"/>
      <c r="AI57" s="48"/>
      <c r="AJ57" s="49"/>
      <c r="AK57" s="48"/>
      <c r="AL57" s="47"/>
      <c r="AM57" s="47"/>
      <c r="AN57" s="48"/>
      <c r="AO57" s="49"/>
      <c r="AP57" s="49"/>
      <c r="AQ57" s="49"/>
      <c r="AR57" s="110"/>
      <c r="AS57" s="79"/>
    </row>
    <row r="58" spans="1:45" s="51" customFormat="1" ht="15.75" thickBot="1" x14ac:dyDescent="0.3">
      <c r="A58" s="37"/>
      <c r="B58" s="47" t="s">
        <v>421</v>
      </c>
      <c r="C58" s="47" t="s">
        <v>422</v>
      </c>
      <c r="D58" s="47" t="s">
        <v>236</v>
      </c>
      <c r="E58" s="39">
        <f t="shared" si="3"/>
        <v>6</v>
      </c>
      <c r="F58" s="40">
        <f t="shared" si="4"/>
        <v>6</v>
      </c>
      <c r="G58" s="41">
        <f t="shared" si="5"/>
        <v>0</v>
      </c>
      <c r="H58" s="42"/>
      <c r="I58" s="42"/>
      <c r="J58" s="63">
        <v>0</v>
      </c>
      <c r="K58" s="63">
        <v>0</v>
      </c>
      <c r="L58" s="44"/>
      <c r="M58" s="44"/>
      <c r="N58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6</v>
      </c>
      <c r="O58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58" s="46">
        <f>SUM(racers7[[#This Row],[Tour de Sask Omnium (B)]]+racers7[[#This Row],[RMCC - Omnium (A)]]+racers7[[#This Row],[Tour de Bowness - Omnium (A)]])</f>
        <v>0</v>
      </c>
      <c r="Q58" s="47"/>
      <c r="R58" s="48"/>
      <c r="S58" s="49"/>
      <c r="T58" s="110"/>
      <c r="U58" s="47"/>
      <c r="V58" s="47"/>
      <c r="W58" s="50"/>
      <c r="X58" s="49"/>
      <c r="Y58" s="49"/>
      <c r="Z58" s="47"/>
      <c r="AA58" s="49"/>
      <c r="AB58" s="47"/>
      <c r="AC58" s="48"/>
      <c r="AD58" s="48"/>
      <c r="AE58" s="50"/>
      <c r="AF58" s="49"/>
      <c r="AG58" s="48">
        <v>6</v>
      </c>
      <c r="AH58" s="111"/>
      <c r="AI58" s="48"/>
      <c r="AJ58" s="49"/>
      <c r="AK58" s="48"/>
      <c r="AL58" s="47"/>
      <c r="AM58" s="47"/>
      <c r="AN58" s="48"/>
      <c r="AO58" s="49"/>
      <c r="AP58" s="49"/>
      <c r="AQ58" s="49"/>
      <c r="AR58" s="110"/>
    </row>
    <row r="59" spans="1:45" ht="15.75" thickBot="1" x14ac:dyDescent="0.3">
      <c r="A59" s="37"/>
      <c r="B59" s="47" t="s">
        <v>698</v>
      </c>
      <c r="C59" s="47" t="s">
        <v>58</v>
      </c>
      <c r="D59" s="47" t="s">
        <v>177</v>
      </c>
      <c r="E59" s="39">
        <f t="shared" si="3"/>
        <v>4</v>
      </c>
      <c r="F59" s="40">
        <f t="shared" si="4"/>
        <v>4</v>
      </c>
      <c r="G59" s="41">
        <f t="shared" si="5"/>
        <v>0</v>
      </c>
      <c r="H59" s="42"/>
      <c r="I59" s="42"/>
      <c r="J59" s="63"/>
      <c r="K59" s="63"/>
      <c r="L59" s="44"/>
      <c r="M59" s="44"/>
      <c r="N59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4</v>
      </c>
      <c r="O59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59" s="46">
        <f>SUM(racers7[[#This Row],[Tour de Sask Omnium (B)]]+racers7[[#This Row],[RMCC - Omnium (A)]]+racers7[[#This Row],[Tour de Bowness - Omnium (A)]])</f>
        <v>0</v>
      </c>
      <c r="Q59" s="47"/>
      <c r="R59" s="48"/>
      <c r="S59" s="49"/>
      <c r="T59" s="110"/>
      <c r="U59" s="47"/>
      <c r="V59" s="47"/>
      <c r="W59" s="50"/>
      <c r="X59" s="49"/>
      <c r="Y59" s="49"/>
      <c r="Z59" s="47"/>
      <c r="AA59" s="49"/>
      <c r="AB59" s="47">
        <v>4</v>
      </c>
      <c r="AC59" s="48"/>
      <c r="AD59" s="48"/>
      <c r="AE59" s="50"/>
      <c r="AF59" s="49"/>
      <c r="AG59" s="48"/>
      <c r="AH59" s="111"/>
      <c r="AI59" s="48"/>
      <c r="AJ59" s="49"/>
      <c r="AK59" s="48"/>
      <c r="AL59" s="47"/>
      <c r="AM59" s="47"/>
      <c r="AN59" s="48"/>
      <c r="AO59" s="49"/>
      <c r="AP59" s="49"/>
      <c r="AQ59" s="49"/>
      <c r="AR59" s="110"/>
      <c r="AS59" s="79"/>
    </row>
    <row r="60" spans="1:45" s="51" customFormat="1" ht="15.75" thickBot="1" x14ac:dyDescent="0.3">
      <c r="A60" s="37"/>
      <c r="B60" s="47" t="s">
        <v>687</v>
      </c>
      <c r="C60" s="47" t="s">
        <v>471</v>
      </c>
      <c r="D60" s="47" t="s">
        <v>125</v>
      </c>
      <c r="E60" s="39">
        <f t="shared" si="3"/>
        <v>4</v>
      </c>
      <c r="F60" s="40">
        <f t="shared" si="4"/>
        <v>4</v>
      </c>
      <c r="G60" s="41">
        <f t="shared" si="5"/>
        <v>4</v>
      </c>
      <c r="H60" s="42"/>
      <c r="I60" s="42"/>
      <c r="J60" s="63"/>
      <c r="K60" s="63"/>
      <c r="L60" s="44"/>
      <c r="M60" s="44"/>
      <c r="N60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0</v>
      </c>
      <c r="O60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4</v>
      </c>
      <c r="P60" s="46">
        <f>SUM(racers7[[#This Row],[Tour de Sask Omnium (B)]]+racers7[[#This Row],[RMCC - Omnium (A)]]+racers7[[#This Row],[Tour de Bowness - Omnium (A)]])</f>
        <v>0</v>
      </c>
      <c r="Q60" s="47"/>
      <c r="R60" s="48"/>
      <c r="S60" s="49"/>
      <c r="T60" s="110"/>
      <c r="U60" s="47"/>
      <c r="V60" s="47"/>
      <c r="W60" s="50"/>
      <c r="X60" s="49"/>
      <c r="Y60" s="49"/>
      <c r="Z60" s="47"/>
      <c r="AA60" s="49"/>
      <c r="AB60" s="47"/>
      <c r="AC60" s="48"/>
      <c r="AD60" s="48"/>
      <c r="AE60" s="50"/>
      <c r="AF60" s="49"/>
      <c r="AG60" s="48"/>
      <c r="AH60" s="111"/>
      <c r="AI60" s="48"/>
      <c r="AJ60" s="49"/>
      <c r="AK60" s="48"/>
      <c r="AL60" s="47"/>
      <c r="AM60" s="47"/>
      <c r="AN60" s="48"/>
      <c r="AO60" s="49"/>
      <c r="AP60" s="49">
        <v>4</v>
      </c>
      <c r="AQ60" s="49"/>
      <c r="AR60" s="110"/>
    </row>
    <row r="61" spans="1:45" ht="15.75" thickBot="1" x14ac:dyDescent="0.3">
      <c r="A61" s="56"/>
      <c r="B61" s="47" t="s">
        <v>411</v>
      </c>
      <c r="C61" s="64" t="s">
        <v>412</v>
      </c>
      <c r="D61" s="64" t="s">
        <v>52</v>
      </c>
      <c r="E61" s="58">
        <f t="shared" si="3"/>
        <v>2</v>
      </c>
      <c r="F61" s="149">
        <f t="shared" si="4"/>
        <v>20</v>
      </c>
      <c r="G61" s="60">
        <f t="shared" si="5"/>
        <v>20</v>
      </c>
      <c r="H61" s="61"/>
      <c r="I61" s="61"/>
      <c r="J61" s="159">
        <v>0</v>
      </c>
      <c r="K61" s="159">
        <v>20</v>
      </c>
      <c r="L61" s="63"/>
      <c r="M61" s="63"/>
      <c r="N61" s="63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0</v>
      </c>
      <c r="O61" s="83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2</v>
      </c>
      <c r="P61" s="84">
        <f>SUM(racers7[[#This Row],[Tour de Sask Omnium (B)]]+racers7[[#This Row],[RMCC - Omnium (A)]]+racers7[[#This Row],[Tour de Bowness - Omnium (A)]])</f>
        <v>0</v>
      </c>
      <c r="Q61" s="64"/>
      <c r="R61" s="65"/>
      <c r="S61" s="66"/>
      <c r="T61" s="120"/>
      <c r="U61" s="64"/>
      <c r="V61" s="64"/>
      <c r="W61" s="67"/>
      <c r="X61" s="66"/>
      <c r="Y61" s="66"/>
      <c r="Z61" s="64"/>
      <c r="AA61" s="66"/>
      <c r="AB61" s="64"/>
      <c r="AC61" s="65"/>
      <c r="AD61" s="65"/>
      <c r="AE61" s="67"/>
      <c r="AF61" s="66"/>
      <c r="AG61" s="65"/>
      <c r="AH61" s="121"/>
      <c r="AI61" s="65"/>
      <c r="AJ61" s="66"/>
      <c r="AK61" s="65"/>
      <c r="AL61" s="64"/>
      <c r="AM61" s="64"/>
      <c r="AN61" s="65"/>
      <c r="AO61" s="66"/>
      <c r="AP61" s="66">
        <v>2</v>
      </c>
      <c r="AQ61" s="66"/>
      <c r="AR61" s="120"/>
      <c r="AS61" s="79"/>
    </row>
    <row r="62" spans="1:45" ht="15.75" thickBot="1" x14ac:dyDescent="0.3">
      <c r="A62" s="56"/>
      <c r="B62" s="64" t="s">
        <v>153</v>
      </c>
      <c r="C62" s="64" t="s">
        <v>25</v>
      </c>
      <c r="D62" s="64" t="s">
        <v>177</v>
      </c>
      <c r="E62" s="58">
        <f t="shared" si="3"/>
        <v>2</v>
      </c>
      <c r="F62" s="59">
        <f t="shared" si="4"/>
        <v>2</v>
      </c>
      <c r="G62" s="60">
        <f t="shared" si="5"/>
        <v>0</v>
      </c>
      <c r="H62" s="61"/>
      <c r="I62" s="61"/>
      <c r="J62" s="63"/>
      <c r="K62" s="63"/>
      <c r="L62" s="63"/>
      <c r="M62" s="63"/>
      <c r="N62" s="63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2</v>
      </c>
      <c r="O62" s="83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62" s="84">
        <f>SUM(racers7[[#This Row],[Tour de Sask Omnium (B)]]+racers7[[#This Row],[RMCC - Omnium (A)]]+racers7[[#This Row],[Tour de Bowness - Omnium (A)]])</f>
        <v>0</v>
      </c>
      <c r="Q62" s="64"/>
      <c r="R62" s="65"/>
      <c r="S62" s="66"/>
      <c r="T62" s="120"/>
      <c r="U62" s="64"/>
      <c r="V62" s="64"/>
      <c r="W62" s="67"/>
      <c r="X62" s="66"/>
      <c r="Y62" s="66"/>
      <c r="Z62" s="64"/>
      <c r="AA62" s="66"/>
      <c r="AB62" s="64"/>
      <c r="AC62" s="65"/>
      <c r="AD62" s="65"/>
      <c r="AE62" s="67"/>
      <c r="AF62" s="66"/>
      <c r="AG62" s="65"/>
      <c r="AH62" s="121"/>
      <c r="AI62" s="65"/>
      <c r="AJ62" s="66"/>
      <c r="AK62" s="65">
        <v>2</v>
      </c>
      <c r="AL62" s="64"/>
      <c r="AM62" s="64"/>
      <c r="AN62" s="65"/>
      <c r="AO62" s="66"/>
      <c r="AP62" s="66"/>
      <c r="AQ62" s="66"/>
      <c r="AR62" s="120"/>
      <c r="AS62" s="79"/>
    </row>
    <row r="63" spans="1:45" ht="15.75" thickBot="1" x14ac:dyDescent="0.3">
      <c r="A63" s="56"/>
      <c r="B63" s="64" t="s">
        <v>329</v>
      </c>
      <c r="C63" s="64" t="s">
        <v>328</v>
      </c>
      <c r="D63" s="64" t="s">
        <v>42</v>
      </c>
      <c r="E63" s="58">
        <f t="shared" si="3"/>
        <v>0</v>
      </c>
      <c r="F63" s="179">
        <f t="shared" si="4"/>
        <v>51</v>
      </c>
      <c r="G63" s="60">
        <f t="shared" si="5"/>
        <v>20</v>
      </c>
      <c r="H63" s="61">
        <v>5</v>
      </c>
      <c r="I63" s="61"/>
      <c r="J63" s="159">
        <v>26</v>
      </c>
      <c r="K63" s="159">
        <v>20</v>
      </c>
      <c r="L63" s="63"/>
      <c r="M63" s="63"/>
      <c r="N63" s="63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0</v>
      </c>
      <c r="O63" s="83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63" s="84">
        <f>SUM(racers7[[#This Row],[Tour de Sask Omnium (B)]]+racers7[[#This Row],[RMCC - Omnium (A)]]+racers7[[#This Row],[Tour de Bowness - Omnium (A)]])</f>
        <v>0</v>
      </c>
      <c r="Q63" s="64"/>
      <c r="R63" s="65"/>
      <c r="S63" s="66"/>
      <c r="T63" s="120"/>
      <c r="U63" s="64"/>
      <c r="V63" s="64"/>
      <c r="W63" s="67"/>
      <c r="X63" s="66"/>
      <c r="Y63" s="66"/>
      <c r="Z63" s="64"/>
      <c r="AA63" s="66"/>
      <c r="AB63" s="64"/>
      <c r="AC63" s="65"/>
      <c r="AD63" s="65"/>
      <c r="AE63" s="67"/>
      <c r="AF63" s="66"/>
      <c r="AG63" s="65"/>
      <c r="AH63" s="121"/>
      <c r="AI63" s="65"/>
      <c r="AJ63" s="66"/>
      <c r="AK63" s="65"/>
      <c r="AL63" s="64"/>
      <c r="AM63" s="64"/>
      <c r="AN63" s="65"/>
      <c r="AO63" s="66"/>
      <c r="AP63" s="66"/>
      <c r="AQ63" s="66"/>
      <c r="AR63" s="120"/>
      <c r="AS63" s="79"/>
    </row>
    <row r="64" spans="1:45" ht="15.75" thickBot="1" x14ac:dyDescent="0.3">
      <c r="A64" s="56"/>
      <c r="B64" s="64" t="s">
        <v>470</v>
      </c>
      <c r="C64" s="64" t="s">
        <v>471</v>
      </c>
      <c r="D64" s="64" t="s">
        <v>57</v>
      </c>
      <c r="E64" s="58">
        <f t="shared" si="3"/>
        <v>0</v>
      </c>
      <c r="F64" s="59">
        <f t="shared" si="4"/>
        <v>37</v>
      </c>
      <c r="G64" s="60">
        <f t="shared" si="5"/>
        <v>20</v>
      </c>
      <c r="H64" s="61"/>
      <c r="I64" s="61"/>
      <c r="J64" s="159">
        <v>17</v>
      </c>
      <c r="K64" s="159">
        <v>20</v>
      </c>
      <c r="L64" s="63"/>
      <c r="M64" s="63"/>
      <c r="N64" s="63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0</v>
      </c>
      <c r="O64" s="83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64" s="84">
        <f>SUM(racers7[[#This Row],[Tour de Sask Omnium (B)]]+racers7[[#This Row],[RMCC - Omnium (A)]]+racers7[[#This Row],[Tour de Bowness - Omnium (A)]])</f>
        <v>0</v>
      </c>
      <c r="Q64" s="64"/>
      <c r="R64" s="65"/>
      <c r="S64" s="66"/>
      <c r="T64" s="120"/>
      <c r="U64" s="64"/>
      <c r="V64" s="64"/>
      <c r="W64" s="67"/>
      <c r="X64" s="66"/>
      <c r="Y64" s="66"/>
      <c r="Z64" s="64"/>
      <c r="AA64" s="66"/>
      <c r="AB64" s="64"/>
      <c r="AC64" s="65"/>
      <c r="AD64" s="65"/>
      <c r="AE64" s="67"/>
      <c r="AF64" s="66"/>
      <c r="AG64" s="65"/>
      <c r="AH64" s="121"/>
      <c r="AI64" s="65"/>
      <c r="AJ64" s="66"/>
      <c r="AK64" s="65"/>
      <c r="AL64" s="64"/>
      <c r="AM64" s="64"/>
      <c r="AN64" s="65"/>
      <c r="AO64" s="66"/>
      <c r="AP64" s="66"/>
      <c r="AQ64" s="66"/>
      <c r="AR64" s="120"/>
      <c r="AS64" s="79"/>
    </row>
    <row r="65" spans="1:45" ht="15.75" thickBot="1" x14ac:dyDescent="0.3">
      <c r="A65" s="56"/>
      <c r="B65" s="64" t="s">
        <v>481</v>
      </c>
      <c r="C65" s="64" t="s">
        <v>320</v>
      </c>
      <c r="D65" s="64" t="s">
        <v>264</v>
      </c>
      <c r="E65" s="58">
        <f t="shared" si="3"/>
        <v>0</v>
      </c>
      <c r="F65" s="59">
        <f t="shared" si="4"/>
        <v>32</v>
      </c>
      <c r="G65" s="60">
        <f t="shared" si="5"/>
        <v>20</v>
      </c>
      <c r="H65" s="61"/>
      <c r="I65" s="61"/>
      <c r="J65" s="159">
        <v>2</v>
      </c>
      <c r="K65" s="159">
        <v>20</v>
      </c>
      <c r="L65" s="63">
        <v>10</v>
      </c>
      <c r="M65" s="63"/>
      <c r="N65" s="63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0</v>
      </c>
      <c r="O65" s="83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65" s="84">
        <f>SUM(racers7[[#This Row],[Tour de Sask Omnium (B)]]+racers7[[#This Row],[RMCC - Omnium (A)]]+racers7[[#This Row],[Tour de Bowness - Omnium (A)]])</f>
        <v>0</v>
      </c>
      <c r="Q65" s="64"/>
      <c r="R65" s="65"/>
      <c r="S65" s="66"/>
      <c r="T65" s="120"/>
      <c r="U65" s="64"/>
      <c r="V65" s="64"/>
      <c r="W65" s="67"/>
      <c r="X65" s="66"/>
      <c r="Y65" s="66"/>
      <c r="Z65" s="64"/>
      <c r="AA65" s="66"/>
      <c r="AB65" s="64"/>
      <c r="AC65" s="65"/>
      <c r="AD65" s="65"/>
      <c r="AE65" s="67"/>
      <c r="AF65" s="66"/>
      <c r="AG65" s="65"/>
      <c r="AH65" s="121"/>
      <c r="AI65" s="65"/>
      <c r="AJ65" s="66"/>
      <c r="AK65" s="65"/>
      <c r="AL65" s="64"/>
      <c r="AM65" s="64"/>
      <c r="AN65" s="65"/>
      <c r="AO65" s="66"/>
      <c r="AP65" s="66"/>
      <c r="AQ65" s="66"/>
      <c r="AR65" s="120"/>
      <c r="AS65" s="79"/>
    </row>
    <row r="66" spans="1:45" ht="15.75" thickBot="1" x14ac:dyDescent="0.3">
      <c r="A66" s="56"/>
      <c r="B66" s="64" t="s">
        <v>481</v>
      </c>
      <c r="C66" s="64" t="s">
        <v>394</v>
      </c>
      <c r="D66" s="64" t="s">
        <v>264</v>
      </c>
      <c r="E66" s="58">
        <f t="shared" ref="E66:E102" si="6">SUM(N66,O66,P66)</f>
        <v>0</v>
      </c>
      <c r="F66" s="149">
        <f t="shared" ref="F66:F97" si="7">SUM(G66,H66,I66,J66,L66,N66)</f>
        <v>28</v>
      </c>
      <c r="G66" s="60">
        <f t="shared" ref="G66:G102" si="8">+IF(SUM(K66,M66,O66)&gt;20,20,SUM(K66,M66,O66))</f>
        <v>16</v>
      </c>
      <c r="H66" s="61"/>
      <c r="I66" s="61"/>
      <c r="J66" s="159">
        <v>2</v>
      </c>
      <c r="K66" s="159">
        <v>16</v>
      </c>
      <c r="L66" s="63">
        <v>10</v>
      </c>
      <c r="M66" s="63"/>
      <c r="N66" s="63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0</v>
      </c>
      <c r="O66" s="83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66" s="84">
        <f>SUM(racers7[[#This Row],[Tour de Sask Omnium (B)]]+racers7[[#This Row],[RMCC - Omnium (A)]]+racers7[[#This Row],[Tour de Bowness - Omnium (A)]])</f>
        <v>0</v>
      </c>
      <c r="Q66" s="64"/>
      <c r="R66" s="65"/>
      <c r="S66" s="66"/>
      <c r="T66" s="120"/>
      <c r="U66" s="64"/>
      <c r="V66" s="64"/>
      <c r="W66" s="67"/>
      <c r="X66" s="66"/>
      <c r="Y66" s="66"/>
      <c r="Z66" s="64"/>
      <c r="AA66" s="66"/>
      <c r="AB66" s="64"/>
      <c r="AC66" s="65"/>
      <c r="AD66" s="65"/>
      <c r="AE66" s="67"/>
      <c r="AF66" s="66"/>
      <c r="AG66" s="65"/>
      <c r="AH66" s="121"/>
      <c r="AI66" s="65"/>
      <c r="AJ66" s="66"/>
      <c r="AK66" s="65"/>
      <c r="AL66" s="64"/>
      <c r="AM66" s="64"/>
      <c r="AN66" s="65"/>
      <c r="AO66" s="66"/>
      <c r="AP66" s="66"/>
      <c r="AQ66" s="66"/>
      <c r="AR66" s="120"/>
      <c r="AS66" s="79"/>
    </row>
    <row r="67" spans="1:45" ht="15.75" thickBot="1" x14ac:dyDescent="0.3">
      <c r="A67" s="56"/>
      <c r="B67" s="64" t="s">
        <v>185</v>
      </c>
      <c r="C67" s="64" t="s">
        <v>30</v>
      </c>
      <c r="D67" s="64" t="s">
        <v>125</v>
      </c>
      <c r="E67" s="58">
        <f t="shared" si="6"/>
        <v>0</v>
      </c>
      <c r="F67" s="59">
        <f t="shared" si="7"/>
        <v>26</v>
      </c>
      <c r="G67" s="60">
        <f t="shared" si="8"/>
        <v>8</v>
      </c>
      <c r="H67" s="61"/>
      <c r="I67" s="61"/>
      <c r="J67" s="159">
        <v>18</v>
      </c>
      <c r="K67" s="159">
        <v>8</v>
      </c>
      <c r="L67" s="63"/>
      <c r="M67" s="63"/>
      <c r="N67" s="63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0</v>
      </c>
      <c r="O67" s="83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67" s="84">
        <f>SUM(racers7[[#This Row],[Tour de Sask Omnium (B)]]+racers7[[#This Row],[RMCC - Omnium (A)]]+racers7[[#This Row],[Tour de Bowness - Omnium (A)]])</f>
        <v>0</v>
      </c>
      <c r="Q67" s="64"/>
      <c r="R67" s="65"/>
      <c r="S67" s="66"/>
      <c r="T67" s="120"/>
      <c r="U67" s="64"/>
      <c r="V67" s="64"/>
      <c r="W67" s="67"/>
      <c r="X67" s="66"/>
      <c r="Y67" s="66"/>
      <c r="Z67" s="64"/>
      <c r="AA67" s="66"/>
      <c r="AB67" s="64"/>
      <c r="AC67" s="65"/>
      <c r="AD67" s="65"/>
      <c r="AE67" s="67"/>
      <c r="AF67" s="66"/>
      <c r="AG67" s="65"/>
      <c r="AH67" s="121"/>
      <c r="AI67" s="65"/>
      <c r="AJ67" s="66"/>
      <c r="AK67" s="65"/>
      <c r="AL67" s="64"/>
      <c r="AM67" s="64"/>
      <c r="AN67" s="65"/>
      <c r="AO67" s="66"/>
      <c r="AP67" s="66"/>
      <c r="AQ67" s="66"/>
      <c r="AR67" s="120"/>
      <c r="AS67" s="79"/>
    </row>
    <row r="68" spans="1:45" ht="15.75" thickBot="1" x14ac:dyDescent="0.3">
      <c r="A68" s="56"/>
      <c r="B68" s="64" t="s">
        <v>276</v>
      </c>
      <c r="C68" s="64" t="s">
        <v>277</v>
      </c>
      <c r="D68" s="64" t="s">
        <v>31</v>
      </c>
      <c r="E68" s="58">
        <f t="shared" si="6"/>
        <v>0</v>
      </c>
      <c r="F68" s="59">
        <f t="shared" si="7"/>
        <v>26</v>
      </c>
      <c r="G68" s="60">
        <f t="shared" si="8"/>
        <v>18</v>
      </c>
      <c r="H68" s="61"/>
      <c r="I68" s="61"/>
      <c r="J68" s="159">
        <v>8</v>
      </c>
      <c r="K68" s="159">
        <v>18</v>
      </c>
      <c r="L68" s="63"/>
      <c r="M68" s="63"/>
      <c r="N68" s="63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0</v>
      </c>
      <c r="O68" s="83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68" s="84">
        <f>SUM(racers7[[#This Row],[Tour de Sask Omnium (B)]]+racers7[[#This Row],[RMCC - Omnium (A)]]+racers7[[#This Row],[Tour de Bowness - Omnium (A)]])</f>
        <v>0</v>
      </c>
      <c r="Q68" s="64"/>
      <c r="R68" s="65"/>
      <c r="S68" s="66"/>
      <c r="T68" s="120"/>
      <c r="U68" s="64"/>
      <c r="V68" s="64"/>
      <c r="W68" s="67"/>
      <c r="X68" s="66"/>
      <c r="Y68" s="66"/>
      <c r="Z68" s="64"/>
      <c r="AA68" s="66"/>
      <c r="AB68" s="64"/>
      <c r="AC68" s="65"/>
      <c r="AD68" s="65"/>
      <c r="AE68" s="67"/>
      <c r="AF68" s="66"/>
      <c r="AG68" s="65"/>
      <c r="AH68" s="121"/>
      <c r="AI68" s="65"/>
      <c r="AJ68" s="66"/>
      <c r="AK68" s="65"/>
      <c r="AL68" s="64"/>
      <c r="AM68" s="64"/>
      <c r="AN68" s="65"/>
      <c r="AO68" s="66"/>
      <c r="AP68" s="66"/>
      <c r="AQ68" s="66"/>
      <c r="AR68" s="120"/>
      <c r="AS68" s="79"/>
    </row>
    <row r="69" spans="1:45" ht="15.75" thickBot="1" x14ac:dyDescent="0.3">
      <c r="A69" s="56"/>
      <c r="B69" s="57" t="s">
        <v>172</v>
      </c>
      <c r="C69" s="57" t="s">
        <v>39</v>
      </c>
      <c r="D69" s="57" t="s">
        <v>19</v>
      </c>
      <c r="E69" s="58">
        <f t="shared" si="6"/>
        <v>0</v>
      </c>
      <c r="F69" s="59">
        <f t="shared" si="7"/>
        <v>20</v>
      </c>
      <c r="G69" s="60">
        <f t="shared" si="8"/>
        <v>20</v>
      </c>
      <c r="H69" s="61"/>
      <c r="I69" s="61"/>
      <c r="J69" s="159">
        <v>0</v>
      </c>
      <c r="K69" s="159">
        <v>40</v>
      </c>
      <c r="L69" s="63"/>
      <c r="M69" s="63"/>
      <c r="N69" s="63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0</v>
      </c>
      <c r="O69" s="83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69" s="84">
        <f>SUM(racers7[[#This Row],[Tour de Sask Omnium (B)]]+racers7[[#This Row],[RMCC - Omnium (A)]]+racers7[[#This Row],[Tour de Bowness - Omnium (A)]])</f>
        <v>0</v>
      </c>
      <c r="Q69" s="64"/>
      <c r="R69" s="65"/>
      <c r="S69" s="66"/>
      <c r="T69" s="120"/>
      <c r="U69" s="64"/>
      <c r="V69" s="64"/>
      <c r="W69" s="67"/>
      <c r="X69" s="66"/>
      <c r="Y69" s="66"/>
      <c r="Z69" s="64"/>
      <c r="AA69" s="66"/>
      <c r="AB69" s="64"/>
      <c r="AC69" s="65"/>
      <c r="AD69" s="65"/>
      <c r="AE69" s="67"/>
      <c r="AF69" s="120"/>
      <c r="AG69" s="65"/>
      <c r="AH69" s="121"/>
      <c r="AI69" s="65"/>
      <c r="AJ69" s="66"/>
      <c r="AK69" s="65"/>
      <c r="AL69" s="64"/>
      <c r="AM69" s="64"/>
      <c r="AN69" s="65"/>
      <c r="AO69" s="66"/>
      <c r="AP69" s="66"/>
      <c r="AQ69" s="66"/>
      <c r="AR69" s="120"/>
      <c r="AS69" s="79"/>
    </row>
    <row r="70" spans="1:45" ht="15.75" thickBot="1" x14ac:dyDescent="0.3">
      <c r="A70" s="56"/>
      <c r="B70" s="64" t="s">
        <v>281</v>
      </c>
      <c r="C70" s="64" t="s">
        <v>58</v>
      </c>
      <c r="D70" s="64" t="s">
        <v>17</v>
      </c>
      <c r="E70" s="58">
        <f t="shared" si="6"/>
        <v>0</v>
      </c>
      <c r="F70" s="59">
        <f t="shared" si="7"/>
        <v>20</v>
      </c>
      <c r="G70" s="60">
        <f t="shared" si="8"/>
        <v>8</v>
      </c>
      <c r="H70" s="61"/>
      <c r="I70" s="61"/>
      <c r="J70" s="159">
        <v>12</v>
      </c>
      <c r="K70" s="159">
        <v>8</v>
      </c>
      <c r="L70" s="63"/>
      <c r="M70" s="63"/>
      <c r="N70" s="63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0</v>
      </c>
      <c r="O70" s="83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70" s="84">
        <f>SUM(racers7[[#This Row],[Tour de Sask Omnium (B)]]+racers7[[#This Row],[RMCC - Omnium (A)]]+racers7[[#This Row],[Tour de Bowness - Omnium (A)]])</f>
        <v>0</v>
      </c>
      <c r="Q70" s="64"/>
      <c r="R70" s="65"/>
      <c r="S70" s="66"/>
      <c r="T70" s="120"/>
      <c r="U70" s="64"/>
      <c r="V70" s="64"/>
      <c r="W70" s="67"/>
      <c r="X70" s="66"/>
      <c r="Y70" s="66"/>
      <c r="Z70" s="64"/>
      <c r="AA70" s="66"/>
      <c r="AB70" s="64"/>
      <c r="AC70" s="65"/>
      <c r="AD70" s="65"/>
      <c r="AE70" s="67"/>
      <c r="AF70" s="66"/>
      <c r="AG70" s="65"/>
      <c r="AH70" s="121"/>
      <c r="AI70" s="65"/>
      <c r="AJ70" s="66"/>
      <c r="AK70" s="65"/>
      <c r="AL70" s="64"/>
      <c r="AM70" s="64"/>
      <c r="AN70" s="65"/>
      <c r="AO70" s="66"/>
      <c r="AP70" s="66"/>
      <c r="AQ70" s="66"/>
      <c r="AR70" s="120"/>
      <c r="AS70" s="79"/>
    </row>
    <row r="71" spans="1:45" ht="15.75" thickBot="1" x14ac:dyDescent="0.3">
      <c r="A71" s="56"/>
      <c r="B71" s="57" t="s">
        <v>190</v>
      </c>
      <c r="C71" s="57" t="s">
        <v>191</v>
      </c>
      <c r="D71" s="57" t="s">
        <v>294</v>
      </c>
      <c r="E71" s="58">
        <f t="shared" si="6"/>
        <v>0</v>
      </c>
      <c r="F71" s="59">
        <f t="shared" si="7"/>
        <v>16</v>
      </c>
      <c r="G71" s="60">
        <f t="shared" si="8"/>
        <v>0</v>
      </c>
      <c r="H71" s="61"/>
      <c r="I71" s="61"/>
      <c r="J71" s="159">
        <v>6</v>
      </c>
      <c r="K71" s="159">
        <v>0</v>
      </c>
      <c r="L71" s="63">
        <v>10</v>
      </c>
      <c r="M71" s="63"/>
      <c r="N71" s="63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0</v>
      </c>
      <c r="O71" s="83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71" s="84">
        <f>SUM(racers7[[#This Row],[Tour de Sask Omnium (B)]]+racers7[[#This Row],[RMCC - Omnium (A)]]+racers7[[#This Row],[Tour de Bowness - Omnium (A)]])</f>
        <v>0</v>
      </c>
      <c r="Q71" s="64"/>
      <c r="R71" s="65"/>
      <c r="S71" s="66"/>
      <c r="T71" s="120"/>
      <c r="U71" s="64"/>
      <c r="V71" s="64"/>
      <c r="W71" s="67"/>
      <c r="X71" s="66"/>
      <c r="Y71" s="66"/>
      <c r="Z71" s="64"/>
      <c r="AA71" s="66"/>
      <c r="AB71" s="64"/>
      <c r="AC71" s="65"/>
      <c r="AD71" s="65"/>
      <c r="AE71" s="67"/>
      <c r="AF71" s="120"/>
      <c r="AG71" s="65"/>
      <c r="AH71" s="121"/>
      <c r="AI71" s="65"/>
      <c r="AJ71" s="66"/>
      <c r="AK71" s="65"/>
      <c r="AL71" s="64"/>
      <c r="AM71" s="64"/>
      <c r="AN71" s="65"/>
      <c r="AO71" s="66"/>
      <c r="AP71" s="66"/>
      <c r="AQ71" s="66"/>
      <c r="AR71" s="120"/>
      <c r="AS71" s="79"/>
    </row>
    <row r="72" spans="1:45" ht="15.75" thickBot="1" x14ac:dyDescent="0.3">
      <c r="A72" s="56"/>
      <c r="B72" s="57" t="s">
        <v>354</v>
      </c>
      <c r="C72" s="57" t="s">
        <v>355</v>
      </c>
      <c r="D72" s="57" t="s">
        <v>34</v>
      </c>
      <c r="E72" s="58">
        <f t="shared" si="6"/>
        <v>0</v>
      </c>
      <c r="F72" s="59">
        <f t="shared" si="7"/>
        <v>15</v>
      </c>
      <c r="G72" s="60">
        <f t="shared" si="8"/>
        <v>15</v>
      </c>
      <c r="H72" s="61"/>
      <c r="I72" s="61"/>
      <c r="J72" s="159">
        <v>0</v>
      </c>
      <c r="K72" s="159">
        <v>15</v>
      </c>
      <c r="L72" s="63"/>
      <c r="M72" s="63"/>
      <c r="N72" s="63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0</v>
      </c>
      <c r="O72" s="83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72" s="84">
        <f>SUM(racers7[[#This Row],[Tour de Sask Omnium (B)]]+racers7[[#This Row],[RMCC - Omnium (A)]]+racers7[[#This Row],[Tour de Bowness - Omnium (A)]])</f>
        <v>0</v>
      </c>
      <c r="Q72" s="64"/>
      <c r="R72" s="65"/>
      <c r="S72" s="66"/>
      <c r="T72" s="120"/>
      <c r="U72" s="64"/>
      <c r="V72" s="64"/>
      <c r="W72" s="67"/>
      <c r="X72" s="66"/>
      <c r="Y72" s="66"/>
      <c r="Z72" s="64"/>
      <c r="AA72" s="66"/>
      <c r="AB72" s="64"/>
      <c r="AC72" s="65"/>
      <c r="AD72" s="65"/>
      <c r="AE72" s="67"/>
      <c r="AF72" s="66"/>
      <c r="AG72" s="65"/>
      <c r="AH72" s="121"/>
      <c r="AI72" s="65"/>
      <c r="AJ72" s="66"/>
      <c r="AK72" s="65"/>
      <c r="AL72" s="64"/>
      <c r="AM72" s="64"/>
      <c r="AN72" s="65"/>
      <c r="AO72" s="66"/>
      <c r="AP72" s="66"/>
      <c r="AQ72" s="66"/>
      <c r="AR72" s="120"/>
      <c r="AS72" s="79"/>
    </row>
    <row r="73" spans="1:45" ht="15.75" thickBot="1" x14ac:dyDescent="0.3">
      <c r="A73" s="56"/>
      <c r="B73" s="57" t="s">
        <v>181</v>
      </c>
      <c r="C73" s="57" t="s">
        <v>182</v>
      </c>
      <c r="D73" s="57" t="s">
        <v>294</v>
      </c>
      <c r="E73" s="58">
        <f t="shared" si="6"/>
        <v>0</v>
      </c>
      <c r="F73" s="59">
        <f t="shared" si="7"/>
        <v>12</v>
      </c>
      <c r="G73" s="60">
        <f t="shared" si="8"/>
        <v>0</v>
      </c>
      <c r="H73" s="61"/>
      <c r="I73" s="61"/>
      <c r="J73" s="159">
        <v>12</v>
      </c>
      <c r="K73" s="159">
        <v>0</v>
      </c>
      <c r="L73" s="63"/>
      <c r="M73" s="63"/>
      <c r="N73" s="63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0</v>
      </c>
      <c r="O73" s="83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73" s="84">
        <f>SUM(racers7[[#This Row],[Tour de Sask Omnium (B)]]+racers7[[#This Row],[RMCC - Omnium (A)]]+racers7[[#This Row],[Tour de Bowness - Omnium (A)]])</f>
        <v>0</v>
      </c>
      <c r="Q73" s="64"/>
      <c r="R73" s="65"/>
      <c r="S73" s="66"/>
      <c r="T73" s="120"/>
      <c r="U73" s="64"/>
      <c r="V73" s="64"/>
      <c r="W73" s="67"/>
      <c r="X73" s="66"/>
      <c r="Y73" s="66"/>
      <c r="Z73" s="64"/>
      <c r="AA73" s="66"/>
      <c r="AB73" s="64"/>
      <c r="AC73" s="65"/>
      <c r="AD73" s="65"/>
      <c r="AE73" s="67"/>
      <c r="AF73" s="120"/>
      <c r="AG73" s="65"/>
      <c r="AH73" s="121"/>
      <c r="AI73" s="65"/>
      <c r="AJ73" s="66"/>
      <c r="AK73" s="65"/>
      <c r="AL73" s="64"/>
      <c r="AM73" s="64"/>
      <c r="AN73" s="65"/>
      <c r="AO73" s="66"/>
      <c r="AP73" s="66"/>
      <c r="AQ73" s="66"/>
      <c r="AR73" s="120"/>
      <c r="AS73" s="79"/>
    </row>
    <row r="74" spans="1:45" ht="15.75" thickBot="1" x14ac:dyDescent="0.3">
      <c r="A74" s="56"/>
      <c r="B74" s="64" t="s">
        <v>260</v>
      </c>
      <c r="C74" s="64" t="s">
        <v>25</v>
      </c>
      <c r="D74" s="64" t="s">
        <v>48</v>
      </c>
      <c r="E74" s="58">
        <f t="shared" si="6"/>
        <v>0</v>
      </c>
      <c r="F74" s="59">
        <f t="shared" si="7"/>
        <v>10</v>
      </c>
      <c r="G74" s="60">
        <f t="shared" si="8"/>
        <v>0</v>
      </c>
      <c r="H74" s="61"/>
      <c r="I74" s="61"/>
      <c r="J74" s="159">
        <v>10</v>
      </c>
      <c r="K74" s="159">
        <v>0</v>
      </c>
      <c r="L74" s="63"/>
      <c r="M74" s="63"/>
      <c r="N74" s="63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0</v>
      </c>
      <c r="O74" s="83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74" s="84">
        <f>SUM(racers7[[#This Row],[Tour de Sask Omnium (B)]]+racers7[[#This Row],[RMCC - Omnium (A)]]+racers7[[#This Row],[Tour de Bowness - Omnium (A)]])</f>
        <v>0</v>
      </c>
      <c r="Q74" s="64"/>
      <c r="R74" s="65"/>
      <c r="S74" s="66"/>
      <c r="T74" s="120"/>
      <c r="U74" s="64"/>
      <c r="V74" s="64"/>
      <c r="W74" s="67"/>
      <c r="X74" s="66"/>
      <c r="Y74" s="66"/>
      <c r="Z74" s="64"/>
      <c r="AA74" s="66"/>
      <c r="AB74" s="64"/>
      <c r="AC74" s="65"/>
      <c r="AD74" s="65"/>
      <c r="AE74" s="67"/>
      <c r="AF74" s="66"/>
      <c r="AG74" s="65"/>
      <c r="AH74" s="121"/>
      <c r="AI74" s="65"/>
      <c r="AJ74" s="66"/>
      <c r="AK74" s="65"/>
      <c r="AL74" s="64"/>
      <c r="AM74" s="64"/>
      <c r="AN74" s="65"/>
      <c r="AO74" s="66"/>
      <c r="AP74" s="66"/>
      <c r="AQ74" s="66"/>
      <c r="AR74" s="120"/>
      <c r="AS74" s="79"/>
    </row>
    <row r="75" spans="1:45" ht="15.75" thickBot="1" x14ac:dyDescent="0.3">
      <c r="A75" s="56"/>
      <c r="B75" s="64" t="s">
        <v>420</v>
      </c>
      <c r="C75" s="64" t="s">
        <v>512</v>
      </c>
      <c r="D75" s="64" t="s">
        <v>236</v>
      </c>
      <c r="E75" s="58">
        <f t="shared" si="6"/>
        <v>0</v>
      </c>
      <c r="F75" s="149">
        <f t="shared" si="7"/>
        <v>6</v>
      </c>
      <c r="G75" s="60">
        <f t="shared" si="8"/>
        <v>0</v>
      </c>
      <c r="H75" s="61"/>
      <c r="I75" s="61"/>
      <c r="J75" s="159">
        <v>6</v>
      </c>
      <c r="K75" s="159">
        <v>0</v>
      </c>
      <c r="L75" s="63"/>
      <c r="M75" s="63"/>
      <c r="N75" s="63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0</v>
      </c>
      <c r="O75" s="83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75" s="84">
        <f>SUM(racers7[[#This Row],[Tour de Sask Omnium (B)]]+racers7[[#This Row],[RMCC - Omnium (A)]]+racers7[[#This Row],[Tour de Bowness - Omnium (A)]])</f>
        <v>0</v>
      </c>
      <c r="Q75" s="64"/>
      <c r="R75" s="65"/>
      <c r="S75" s="66"/>
      <c r="T75" s="120"/>
      <c r="U75" s="64"/>
      <c r="V75" s="64"/>
      <c r="W75" s="67"/>
      <c r="X75" s="66"/>
      <c r="Y75" s="66"/>
      <c r="Z75" s="64"/>
      <c r="AA75" s="66"/>
      <c r="AB75" s="64"/>
      <c r="AC75" s="65"/>
      <c r="AD75" s="65"/>
      <c r="AE75" s="67"/>
      <c r="AF75" s="66"/>
      <c r="AG75" s="65"/>
      <c r="AH75" s="121"/>
      <c r="AI75" s="65"/>
      <c r="AJ75" s="66"/>
      <c r="AK75" s="65"/>
      <c r="AL75" s="64"/>
      <c r="AM75" s="64"/>
      <c r="AN75" s="65"/>
      <c r="AO75" s="66"/>
      <c r="AP75" s="66"/>
      <c r="AQ75" s="66"/>
      <c r="AR75" s="120"/>
      <c r="AS75" s="79"/>
    </row>
    <row r="76" spans="1:45" ht="15.75" thickBot="1" x14ac:dyDescent="0.3">
      <c r="A76" s="56"/>
      <c r="B76" s="64" t="s">
        <v>530</v>
      </c>
      <c r="C76" s="64" t="s">
        <v>39</v>
      </c>
      <c r="D76" s="64" t="s">
        <v>52</v>
      </c>
      <c r="E76" s="58">
        <f t="shared" si="6"/>
        <v>0</v>
      </c>
      <c r="F76" s="59">
        <f t="shared" si="7"/>
        <v>6</v>
      </c>
      <c r="G76" s="60">
        <f t="shared" si="8"/>
        <v>6</v>
      </c>
      <c r="H76" s="61"/>
      <c r="I76" s="61"/>
      <c r="J76" s="63">
        <v>0</v>
      </c>
      <c r="K76" s="63">
        <v>6</v>
      </c>
      <c r="L76" s="63"/>
      <c r="M76" s="63"/>
      <c r="N76" s="63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0</v>
      </c>
      <c r="O76" s="83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76" s="84">
        <f>SUM(racers7[[#This Row],[Tour de Sask Omnium (B)]]+racers7[[#This Row],[RMCC - Omnium (A)]]+racers7[[#This Row],[Tour de Bowness - Omnium (A)]])</f>
        <v>0</v>
      </c>
      <c r="Q76" s="64"/>
      <c r="R76" s="65"/>
      <c r="S76" s="66"/>
      <c r="T76" s="120"/>
      <c r="U76" s="64"/>
      <c r="V76" s="64"/>
      <c r="W76" s="67"/>
      <c r="X76" s="66"/>
      <c r="Y76" s="66"/>
      <c r="Z76" s="64"/>
      <c r="AA76" s="66"/>
      <c r="AB76" s="64"/>
      <c r="AC76" s="65"/>
      <c r="AD76" s="65"/>
      <c r="AE76" s="67"/>
      <c r="AF76" s="66"/>
      <c r="AG76" s="65"/>
      <c r="AH76" s="121"/>
      <c r="AI76" s="65"/>
      <c r="AJ76" s="66"/>
      <c r="AK76" s="65"/>
      <c r="AL76" s="64"/>
      <c r="AM76" s="64"/>
      <c r="AN76" s="65"/>
      <c r="AO76" s="66"/>
      <c r="AP76" s="66"/>
      <c r="AQ76" s="66"/>
      <c r="AR76" s="120"/>
      <c r="AS76" s="79"/>
    </row>
    <row r="77" spans="1:45" ht="15.75" thickBot="1" x14ac:dyDescent="0.3">
      <c r="A77" s="56"/>
      <c r="B77" s="57" t="s">
        <v>169</v>
      </c>
      <c r="C77" s="57" t="s">
        <v>149</v>
      </c>
      <c r="D77" s="57" t="s">
        <v>42</v>
      </c>
      <c r="E77" s="58">
        <f t="shared" si="6"/>
        <v>0</v>
      </c>
      <c r="F77" s="59">
        <f t="shared" si="7"/>
        <v>5</v>
      </c>
      <c r="G77" s="60">
        <f t="shared" si="8"/>
        <v>0</v>
      </c>
      <c r="H77" s="61"/>
      <c r="I77" s="61">
        <v>5</v>
      </c>
      <c r="J77" s="159">
        <v>0</v>
      </c>
      <c r="K77" s="159">
        <v>0</v>
      </c>
      <c r="L77" s="63"/>
      <c r="M77" s="63"/>
      <c r="N77" s="63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0</v>
      </c>
      <c r="O77" s="83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77" s="84">
        <f>SUM(racers7[[#This Row],[Tour de Sask Omnium (B)]]+racers7[[#This Row],[RMCC - Omnium (A)]]+racers7[[#This Row],[Tour de Bowness - Omnium (A)]])</f>
        <v>0</v>
      </c>
      <c r="Q77" s="64"/>
      <c r="R77" s="65"/>
      <c r="S77" s="66"/>
      <c r="T77" s="120"/>
      <c r="U77" s="64"/>
      <c r="V77" s="64"/>
      <c r="W77" s="67"/>
      <c r="X77" s="66"/>
      <c r="Y77" s="66"/>
      <c r="Z77" s="64"/>
      <c r="AA77" s="66"/>
      <c r="AB77" s="64"/>
      <c r="AC77" s="65"/>
      <c r="AD77" s="65"/>
      <c r="AE77" s="67"/>
      <c r="AF77" s="66"/>
      <c r="AG77" s="65"/>
      <c r="AH77" s="121"/>
      <c r="AI77" s="65"/>
      <c r="AJ77" s="66"/>
      <c r="AK77" s="65"/>
      <c r="AL77" s="64"/>
      <c r="AM77" s="64"/>
      <c r="AN77" s="65"/>
      <c r="AO77" s="66"/>
      <c r="AP77" s="66"/>
      <c r="AQ77" s="66"/>
      <c r="AR77" s="120"/>
      <c r="AS77" s="79"/>
    </row>
    <row r="78" spans="1:45" ht="15.75" thickBot="1" x14ac:dyDescent="0.3">
      <c r="A78" s="56"/>
      <c r="B78" s="64" t="s">
        <v>256</v>
      </c>
      <c r="C78" s="64" t="s">
        <v>301</v>
      </c>
      <c r="D78" s="64" t="s">
        <v>52</v>
      </c>
      <c r="E78" s="58">
        <f t="shared" si="6"/>
        <v>0</v>
      </c>
      <c r="F78" s="59">
        <f t="shared" si="7"/>
        <v>4</v>
      </c>
      <c r="G78" s="60">
        <f t="shared" si="8"/>
        <v>4</v>
      </c>
      <c r="H78" s="61"/>
      <c r="I78" s="61"/>
      <c r="J78" s="159">
        <v>0</v>
      </c>
      <c r="K78" s="159">
        <v>4</v>
      </c>
      <c r="L78" s="63"/>
      <c r="M78" s="63"/>
      <c r="N78" s="63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0</v>
      </c>
      <c r="O78" s="83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78" s="84">
        <f>SUM(racers7[[#This Row],[Tour de Sask Omnium (B)]]+racers7[[#This Row],[RMCC - Omnium (A)]]+racers7[[#This Row],[Tour de Bowness - Omnium (A)]])</f>
        <v>0</v>
      </c>
      <c r="Q78" s="64"/>
      <c r="R78" s="65"/>
      <c r="S78" s="66"/>
      <c r="T78" s="120"/>
      <c r="U78" s="64"/>
      <c r="V78" s="64"/>
      <c r="W78" s="67"/>
      <c r="X78" s="66"/>
      <c r="Y78" s="66"/>
      <c r="Z78" s="64"/>
      <c r="AA78" s="66"/>
      <c r="AB78" s="64"/>
      <c r="AC78" s="65"/>
      <c r="AD78" s="65"/>
      <c r="AE78" s="67"/>
      <c r="AF78" s="66"/>
      <c r="AG78" s="65"/>
      <c r="AH78" s="121"/>
      <c r="AI78" s="65"/>
      <c r="AJ78" s="66"/>
      <c r="AK78" s="65"/>
      <c r="AL78" s="64"/>
      <c r="AM78" s="64"/>
      <c r="AN78" s="65"/>
      <c r="AO78" s="66"/>
      <c r="AP78" s="66"/>
      <c r="AQ78" s="66"/>
      <c r="AR78" s="120"/>
      <c r="AS78" s="79"/>
    </row>
    <row r="79" spans="1:45" ht="15.75" thickBot="1" x14ac:dyDescent="0.3">
      <c r="A79" s="56"/>
      <c r="B79" s="64" t="s">
        <v>331</v>
      </c>
      <c r="C79" s="64" t="s">
        <v>330</v>
      </c>
      <c r="D79" s="64"/>
      <c r="E79" s="58">
        <f t="shared" si="6"/>
        <v>0</v>
      </c>
      <c r="F79" s="59">
        <f t="shared" si="7"/>
        <v>4</v>
      </c>
      <c r="G79" s="60">
        <f t="shared" si="8"/>
        <v>0</v>
      </c>
      <c r="H79" s="61"/>
      <c r="I79" s="61"/>
      <c r="J79" s="159">
        <v>4</v>
      </c>
      <c r="K79" s="159">
        <v>0</v>
      </c>
      <c r="L79" s="63"/>
      <c r="M79" s="63"/>
      <c r="N79" s="63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0</v>
      </c>
      <c r="O79" s="83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79" s="84">
        <f>SUM(racers7[[#This Row],[Tour de Sask Omnium (B)]]+racers7[[#This Row],[RMCC - Omnium (A)]]+racers7[[#This Row],[Tour de Bowness - Omnium (A)]])</f>
        <v>0</v>
      </c>
      <c r="Q79" s="64"/>
      <c r="R79" s="65"/>
      <c r="S79" s="66"/>
      <c r="T79" s="120"/>
      <c r="U79" s="64"/>
      <c r="V79" s="64"/>
      <c r="W79" s="67"/>
      <c r="X79" s="66"/>
      <c r="Y79" s="66"/>
      <c r="Z79" s="64"/>
      <c r="AA79" s="66"/>
      <c r="AB79" s="64"/>
      <c r="AC79" s="65"/>
      <c r="AD79" s="65"/>
      <c r="AE79" s="67"/>
      <c r="AF79" s="66"/>
      <c r="AG79" s="65"/>
      <c r="AH79" s="121"/>
      <c r="AI79" s="65"/>
      <c r="AJ79" s="66"/>
      <c r="AK79" s="65"/>
      <c r="AL79" s="64"/>
      <c r="AM79" s="64"/>
      <c r="AN79" s="65"/>
      <c r="AO79" s="66"/>
      <c r="AP79" s="66"/>
      <c r="AQ79" s="66"/>
      <c r="AR79" s="120"/>
      <c r="AS79" s="79"/>
    </row>
    <row r="80" spans="1:45" ht="15.75" thickBot="1" x14ac:dyDescent="0.3">
      <c r="A80" s="56"/>
      <c r="B80" s="64" t="s">
        <v>388</v>
      </c>
      <c r="C80" s="64" t="s">
        <v>389</v>
      </c>
      <c r="D80" s="64" t="s">
        <v>48</v>
      </c>
      <c r="E80" s="58">
        <f t="shared" si="6"/>
        <v>0</v>
      </c>
      <c r="F80" s="59">
        <f t="shared" si="7"/>
        <v>4</v>
      </c>
      <c r="G80" s="60">
        <f t="shared" si="8"/>
        <v>0</v>
      </c>
      <c r="H80" s="61"/>
      <c r="I80" s="61"/>
      <c r="J80" s="159">
        <v>4</v>
      </c>
      <c r="K80" s="159">
        <v>0</v>
      </c>
      <c r="L80" s="63"/>
      <c r="M80" s="63"/>
      <c r="N80" s="63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0</v>
      </c>
      <c r="O80" s="83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80" s="84">
        <f>SUM(racers7[[#This Row],[Tour de Sask Omnium (B)]]+racers7[[#This Row],[RMCC - Omnium (A)]]+racers7[[#This Row],[Tour de Bowness - Omnium (A)]])</f>
        <v>0</v>
      </c>
      <c r="Q80" s="64"/>
      <c r="R80" s="65"/>
      <c r="S80" s="66"/>
      <c r="T80" s="120"/>
      <c r="U80" s="64"/>
      <c r="V80" s="64"/>
      <c r="W80" s="67"/>
      <c r="X80" s="66"/>
      <c r="Y80" s="66"/>
      <c r="Z80" s="64"/>
      <c r="AA80" s="66"/>
      <c r="AB80" s="64"/>
      <c r="AC80" s="65"/>
      <c r="AD80" s="65"/>
      <c r="AE80" s="67"/>
      <c r="AF80" s="66"/>
      <c r="AG80" s="65"/>
      <c r="AH80" s="121"/>
      <c r="AI80" s="65"/>
      <c r="AJ80" s="66"/>
      <c r="AK80" s="65"/>
      <c r="AL80" s="64"/>
      <c r="AM80" s="64"/>
      <c r="AN80" s="65"/>
      <c r="AO80" s="66"/>
      <c r="AP80" s="66"/>
      <c r="AQ80" s="66"/>
      <c r="AR80" s="120"/>
      <c r="AS80" s="79"/>
    </row>
    <row r="81" spans="1:45" ht="15.75" thickBot="1" x14ac:dyDescent="0.3">
      <c r="A81" s="56"/>
      <c r="B81" s="64" t="s">
        <v>531</v>
      </c>
      <c r="C81" s="64" t="s">
        <v>532</v>
      </c>
      <c r="D81" s="64" t="s">
        <v>44</v>
      </c>
      <c r="E81" s="58">
        <f t="shared" si="6"/>
        <v>0</v>
      </c>
      <c r="F81" s="59">
        <f t="shared" si="7"/>
        <v>4</v>
      </c>
      <c r="G81" s="60">
        <f t="shared" si="8"/>
        <v>4</v>
      </c>
      <c r="H81" s="61"/>
      <c r="I81" s="61"/>
      <c r="J81" s="63">
        <v>0</v>
      </c>
      <c r="K81" s="63">
        <v>4</v>
      </c>
      <c r="L81" s="63"/>
      <c r="M81" s="63"/>
      <c r="N81" s="63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0</v>
      </c>
      <c r="O81" s="83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81" s="84">
        <f>SUM(racers7[[#This Row],[Tour de Sask Omnium (B)]]+racers7[[#This Row],[RMCC - Omnium (A)]]+racers7[[#This Row],[Tour de Bowness - Omnium (A)]])</f>
        <v>0</v>
      </c>
      <c r="Q81" s="64"/>
      <c r="R81" s="65"/>
      <c r="S81" s="66"/>
      <c r="T81" s="120"/>
      <c r="U81" s="64"/>
      <c r="V81" s="64"/>
      <c r="W81" s="67"/>
      <c r="X81" s="66"/>
      <c r="Y81" s="66"/>
      <c r="Z81" s="64"/>
      <c r="AA81" s="66"/>
      <c r="AB81" s="64"/>
      <c r="AC81" s="65"/>
      <c r="AD81" s="65"/>
      <c r="AE81" s="67"/>
      <c r="AF81" s="66"/>
      <c r="AG81" s="65"/>
      <c r="AH81" s="121"/>
      <c r="AI81" s="65"/>
      <c r="AJ81" s="66"/>
      <c r="AK81" s="65"/>
      <c r="AL81" s="64"/>
      <c r="AM81" s="64"/>
      <c r="AN81" s="65"/>
      <c r="AO81" s="66"/>
      <c r="AP81" s="66"/>
      <c r="AQ81" s="66"/>
      <c r="AR81" s="120"/>
      <c r="AS81" s="79"/>
    </row>
    <row r="82" spans="1:45" ht="15.75" thickBot="1" x14ac:dyDescent="0.3">
      <c r="A82" s="56"/>
      <c r="B82" s="64" t="s">
        <v>333</v>
      </c>
      <c r="C82" s="64" t="s">
        <v>332</v>
      </c>
      <c r="D82" s="64" t="s">
        <v>17</v>
      </c>
      <c r="E82" s="58">
        <f t="shared" si="6"/>
        <v>0</v>
      </c>
      <c r="F82" s="59">
        <f t="shared" si="7"/>
        <v>2</v>
      </c>
      <c r="G82" s="60">
        <f t="shared" si="8"/>
        <v>0</v>
      </c>
      <c r="H82" s="61"/>
      <c r="I82" s="61"/>
      <c r="J82" s="159">
        <v>2</v>
      </c>
      <c r="K82" s="159">
        <v>0</v>
      </c>
      <c r="L82" s="63"/>
      <c r="M82" s="63"/>
      <c r="N82" s="63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0</v>
      </c>
      <c r="O82" s="83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82" s="84">
        <f>SUM(racers7[[#This Row],[Tour de Sask Omnium (B)]]+racers7[[#This Row],[RMCC - Omnium (A)]]+racers7[[#This Row],[Tour de Bowness - Omnium (A)]])</f>
        <v>0</v>
      </c>
      <c r="Q82" s="64"/>
      <c r="R82" s="65"/>
      <c r="S82" s="66"/>
      <c r="T82" s="120"/>
      <c r="U82" s="64"/>
      <c r="V82" s="64"/>
      <c r="W82" s="67"/>
      <c r="X82" s="66"/>
      <c r="Y82" s="66"/>
      <c r="Z82" s="64"/>
      <c r="AA82" s="66"/>
      <c r="AB82" s="64"/>
      <c r="AC82" s="65"/>
      <c r="AD82" s="65"/>
      <c r="AE82" s="67"/>
      <c r="AF82" s="66"/>
      <c r="AG82" s="65"/>
      <c r="AH82" s="121"/>
      <c r="AI82" s="65"/>
      <c r="AJ82" s="66"/>
      <c r="AK82" s="65"/>
      <c r="AL82" s="64"/>
      <c r="AM82" s="64"/>
      <c r="AN82" s="65"/>
      <c r="AO82" s="66"/>
      <c r="AP82" s="66"/>
      <c r="AQ82" s="66"/>
      <c r="AR82" s="120"/>
      <c r="AS82" s="79"/>
    </row>
    <row r="83" spans="1:45" ht="15.75" thickBot="1" x14ac:dyDescent="0.3">
      <c r="A83" s="56"/>
      <c r="B83" s="64" t="s">
        <v>611</v>
      </c>
      <c r="C83" s="64" t="s">
        <v>534</v>
      </c>
      <c r="D83" s="64" t="s">
        <v>48</v>
      </c>
      <c r="E83" s="58">
        <f t="shared" si="6"/>
        <v>0</v>
      </c>
      <c r="F83" s="59">
        <f t="shared" si="7"/>
        <v>1</v>
      </c>
      <c r="G83" s="60">
        <f t="shared" si="8"/>
        <v>0</v>
      </c>
      <c r="H83" s="61"/>
      <c r="I83" s="61"/>
      <c r="J83" s="63">
        <v>1</v>
      </c>
      <c r="K83" s="63">
        <v>0</v>
      </c>
      <c r="L83" s="63"/>
      <c r="M83" s="63"/>
      <c r="N83" s="63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0</v>
      </c>
      <c r="O83" s="83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83" s="84">
        <f>SUM(racers7[[#This Row],[Tour de Sask Omnium (B)]]+racers7[[#This Row],[RMCC - Omnium (A)]]+racers7[[#This Row],[Tour de Bowness - Omnium (A)]])</f>
        <v>0</v>
      </c>
      <c r="Q83" s="64"/>
      <c r="R83" s="65"/>
      <c r="S83" s="66"/>
      <c r="T83" s="120"/>
      <c r="U83" s="64"/>
      <c r="V83" s="64"/>
      <c r="W83" s="67"/>
      <c r="X83" s="66"/>
      <c r="Y83" s="66"/>
      <c r="Z83" s="64"/>
      <c r="AA83" s="66"/>
      <c r="AB83" s="64"/>
      <c r="AC83" s="65"/>
      <c r="AD83" s="65"/>
      <c r="AE83" s="67"/>
      <c r="AF83" s="66"/>
      <c r="AG83" s="65"/>
      <c r="AH83" s="121"/>
      <c r="AI83" s="65"/>
      <c r="AJ83" s="66"/>
      <c r="AK83" s="65"/>
      <c r="AL83" s="64"/>
      <c r="AM83" s="64"/>
      <c r="AN83" s="65"/>
      <c r="AO83" s="66"/>
      <c r="AP83" s="66"/>
      <c r="AQ83" s="66"/>
      <c r="AR83" s="120"/>
      <c r="AS83" s="79"/>
    </row>
    <row r="84" spans="1:45" ht="15.75" thickBot="1" x14ac:dyDescent="0.3">
      <c r="A84" s="56"/>
      <c r="B84" s="57" t="s">
        <v>192</v>
      </c>
      <c r="C84" s="64" t="s">
        <v>365</v>
      </c>
      <c r="D84" s="64" t="s">
        <v>294</v>
      </c>
      <c r="E84" s="175">
        <f t="shared" si="6"/>
        <v>0</v>
      </c>
      <c r="F84" s="149">
        <f t="shared" si="7"/>
        <v>0</v>
      </c>
      <c r="G84" s="60">
        <f t="shared" si="8"/>
        <v>0</v>
      </c>
      <c r="H84" s="61"/>
      <c r="I84" s="61"/>
      <c r="J84" s="159">
        <v>0</v>
      </c>
      <c r="K84" s="159">
        <v>0</v>
      </c>
      <c r="L84" s="63"/>
      <c r="M84" s="63"/>
      <c r="N84" s="63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0</v>
      </c>
      <c r="O84" s="83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84" s="84">
        <f>SUM(racers7[[#This Row],[Tour de Sask Omnium (B)]]+racers7[[#This Row],[RMCC - Omnium (A)]]+racers7[[#This Row],[Tour de Bowness - Omnium (A)]])</f>
        <v>0</v>
      </c>
      <c r="Q84" s="64"/>
      <c r="R84" s="65"/>
      <c r="S84" s="66"/>
      <c r="T84" s="120"/>
      <c r="U84" s="64"/>
      <c r="V84" s="64"/>
      <c r="W84" s="67"/>
      <c r="X84" s="66"/>
      <c r="Y84" s="66"/>
      <c r="Z84" s="64"/>
      <c r="AA84" s="66"/>
      <c r="AB84" s="64"/>
      <c r="AC84" s="65"/>
      <c r="AD84" s="65"/>
      <c r="AE84" s="67"/>
      <c r="AF84" s="66"/>
      <c r="AG84" s="65"/>
      <c r="AH84" s="121"/>
      <c r="AI84" s="65"/>
      <c r="AJ84" s="66"/>
      <c r="AK84" s="65"/>
      <c r="AL84" s="64"/>
      <c r="AM84" s="64"/>
      <c r="AN84" s="65"/>
      <c r="AO84" s="66"/>
      <c r="AP84" s="66"/>
      <c r="AQ84" s="66"/>
      <c r="AR84" s="120"/>
      <c r="AS84" s="79"/>
    </row>
    <row r="85" spans="1:45" ht="15.75" thickBot="1" x14ac:dyDescent="0.3">
      <c r="A85" s="56"/>
      <c r="B85" s="64" t="s">
        <v>434</v>
      </c>
      <c r="C85" s="64" t="s">
        <v>435</v>
      </c>
      <c r="D85" s="64" t="s">
        <v>13</v>
      </c>
      <c r="E85" s="58">
        <f t="shared" si="6"/>
        <v>0</v>
      </c>
      <c r="F85" s="59">
        <f t="shared" si="7"/>
        <v>0</v>
      </c>
      <c r="G85" s="60">
        <f t="shared" si="8"/>
        <v>0</v>
      </c>
      <c r="H85" s="61"/>
      <c r="I85" s="61"/>
      <c r="J85" s="63">
        <v>0</v>
      </c>
      <c r="K85" s="63">
        <v>0</v>
      </c>
      <c r="L85" s="63"/>
      <c r="M85" s="63"/>
      <c r="N85" s="63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0</v>
      </c>
      <c r="O85" s="83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85" s="84">
        <f>SUM(racers7[[#This Row],[Tour de Sask Omnium (B)]]+racers7[[#This Row],[RMCC - Omnium (A)]]+racers7[[#This Row],[Tour de Bowness - Omnium (A)]])</f>
        <v>0</v>
      </c>
      <c r="Q85" s="64"/>
      <c r="R85" s="65"/>
      <c r="S85" s="66"/>
      <c r="T85" s="120"/>
      <c r="U85" s="64"/>
      <c r="V85" s="64"/>
      <c r="W85" s="67"/>
      <c r="X85" s="66"/>
      <c r="Y85" s="66"/>
      <c r="Z85" s="64"/>
      <c r="AA85" s="66"/>
      <c r="AB85" s="64"/>
      <c r="AC85" s="65"/>
      <c r="AD85" s="65"/>
      <c r="AE85" s="67"/>
      <c r="AF85" s="66"/>
      <c r="AG85" s="65"/>
      <c r="AH85" s="121"/>
      <c r="AI85" s="65"/>
      <c r="AJ85" s="66"/>
      <c r="AK85" s="65"/>
      <c r="AL85" s="64"/>
      <c r="AM85" s="64"/>
      <c r="AN85" s="65"/>
      <c r="AO85" s="66"/>
      <c r="AP85" s="66"/>
      <c r="AQ85" s="66"/>
      <c r="AR85" s="120"/>
      <c r="AS85" s="79"/>
    </row>
    <row r="86" spans="1:45" ht="15.75" thickBot="1" x14ac:dyDescent="0.3">
      <c r="A86" s="37"/>
      <c r="B86" s="47" t="s">
        <v>497</v>
      </c>
      <c r="C86" s="47" t="s">
        <v>498</v>
      </c>
      <c r="D86" s="47" t="s">
        <v>177</v>
      </c>
      <c r="E86" s="39">
        <f t="shared" si="6"/>
        <v>0</v>
      </c>
      <c r="F86" s="40">
        <f t="shared" si="7"/>
        <v>0</v>
      </c>
      <c r="G86" s="41">
        <f t="shared" si="8"/>
        <v>0</v>
      </c>
      <c r="H86" s="42"/>
      <c r="I86" s="42"/>
      <c r="J86" s="44">
        <v>0</v>
      </c>
      <c r="K86" s="44">
        <v>0</v>
      </c>
      <c r="L86" s="44"/>
      <c r="M86" s="44"/>
      <c r="N86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0</v>
      </c>
      <c r="O86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86" s="46">
        <f>SUM(racers7[[#This Row],[Tour de Sask Omnium (B)]]+racers7[[#This Row],[RMCC - Omnium (A)]]+racers7[[#This Row],[Tour de Bowness - Omnium (A)]])</f>
        <v>0</v>
      </c>
      <c r="Q86" s="47"/>
      <c r="R86" s="48"/>
      <c r="S86" s="49"/>
      <c r="T86" s="110"/>
      <c r="U86" s="47"/>
      <c r="V86" s="47"/>
      <c r="W86" s="50"/>
      <c r="X86" s="49"/>
      <c r="Y86" s="66"/>
      <c r="Z86" s="47"/>
      <c r="AA86" s="49"/>
      <c r="AB86" s="47"/>
      <c r="AC86" s="48"/>
      <c r="AD86" s="48"/>
      <c r="AE86" s="50"/>
      <c r="AF86" s="49"/>
      <c r="AG86" s="48"/>
      <c r="AH86" s="111"/>
      <c r="AI86" s="48"/>
      <c r="AJ86" s="49"/>
      <c r="AK86" s="48"/>
      <c r="AL86" s="47"/>
      <c r="AM86" s="47"/>
      <c r="AN86" s="48"/>
      <c r="AO86" s="49"/>
      <c r="AP86" s="49"/>
      <c r="AQ86" s="49"/>
      <c r="AR86" s="110"/>
      <c r="AS86" s="79"/>
    </row>
    <row r="87" spans="1:45" ht="15.75" thickBot="1" x14ac:dyDescent="0.3">
      <c r="A87" s="37"/>
      <c r="B87" s="47" t="s">
        <v>612</v>
      </c>
      <c r="C87" s="47" t="s">
        <v>364</v>
      </c>
      <c r="D87" s="47" t="s">
        <v>213</v>
      </c>
      <c r="E87" s="39">
        <f t="shared" si="6"/>
        <v>0</v>
      </c>
      <c r="F87" s="40">
        <f t="shared" si="7"/>
        <v>0</v>
      </c>
      <c r="G87" s="41">
        <f t="shared" si="8"/>
        <v>0</v>
      </c>
      <c r="H87" s="42"/>
      <c r="I87" s="42"/>
      <c r="J87" s="44">
        <v>0</v>
      </c>
      <c r="K87" s="44">
        <v>0</v>
      </c>
      <c r="L87" s="44"/>
      <c r="M87" s="44"/>
      <c r="N87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0</v>
      </c>
      <c r="O87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87" s="46">
        <f>SUM(racers7[[#This Row],[Tour de Sask Omnium (B)]]+racers7[[#This Row],[RMCC - Omnium (A)]]+racers7[[#This Row],[Tour de Bowness - Omnium (A)]])</f>
        <v>0</v>
      </c>
      <c r="Q87" s="47"/>
      <c r="R87" s="48"/>
      <c r="S87" s="49"/>
      <c r="T87" s="110"/>
      <c r="U87" s="47"/>
      <c r="V87" s="47"/>
      <c r="W87" s="50"/>
      <c r="X87" s="49"/>
      <c r="Y87" s="49"/>
      <c r="Z87" s="47"/>
      <c r="AA87" s="49"/>
      <c r="AB87" s="47"/>
      <c r="AC87" s="48"/>
      <c r="AD87" s="48"/>
      <c r="AE87" s="50"/>
      <c r="AF87" s="49"/>
      <c r="AG87" s="48"/>
      <c r="AH87" s="111"/>
      <c r="AI87" s="48"/>
      <c r="AJ87" s="49"/>
      <c r="AK87" s="48"/>
      <c r="AL87" s="47"/>
      <c r="AM87" s="47"/>
      <c r="AN87" s="48"/>
      <c r="AO87" s="49"/>
      <c r="AP87" s="49"/>
      <c r="AQ87" s="49"/>
      <c r="AR87" s="110"/>
      <c r="AS87" s="79"/>
    </row>
    <row r="88" spans="1:45" ht="15.75" thickBot="1" x14ac:dyDescent="0.3">
      <c r="A88" s="37"/>
      <c r="B88" s="47" t="s">
        <v>473</v>
      </c>
      <c r="C88" s="47" t="s">
        <v>80</v>
      </c>
      <c r="D88" s="47" t="s">
        <v>259</v>
      </c>
      <c r="E88" s="39">
        <f t="shared" si="6"/>
        <v>0</v>
      </c>
      <c r="F88" s="40">
        <f t="shared" si="7"/>
        <v>0</v>
      </c>
      <c r="G88" s="41">
        <f t="shared" si="8"/>
        <v>0</v>
      </c>
      <c r="H88" s="42"/>
      <c r="I88" s="42"/>
      <c r="J88" s="44">
        <v>0</v>
      </c>
      <c r="K88" s="44">
        <v>0</v>
      </c>
      <c r="L88" s="44"/>
      <c r="M88" s="44"/>
      <c r="N88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0</v>
      </c>
      <c r="O88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88" s="46">
        <f>SUM(racers7[[#This Row],[Tour de Sask Omnium (B)]]+racers7[[#This Row],[RMCC - Omnium (A)]]+racers7[[#This Row],[Tour de Bowness - Omnium (A)]])</f>
        <v>0</v>
      </c>
      <c r="Q88" s="47"/>
      <c r="R88" s="48"/>
      <c r="S88" s="49"/>
      <c r="T88" s="110"/>
      <c r="U88" s="47"/>
      <c r="V88" s="47"/>
      <c r="W88" s="50"/>
      <c r="X88" s="49"/>
      <c r="Y88" s="49"/>
      <c r="Z88" s="47"/>
      <c r="AA88" s="49"/>
      <c r="AB88" s="47"/>
      <c r="AC88" s="48"/>
      <c r="AD88" s="48"/>
      <c r="AE88" s="50"/>
      <c r="AF88" s="49"/>
      <c r="AG88" s="48"/>
      <c r="AH88" s="111"/>
      <c r="AI88" s="48"/>
      <c r="AJ88" s="49"/>
      <c r="AK88" s="48"/>
      <c r="AL88" s="47"/>
      <c r="AM88" s="47"/>
      <c r="AN88" s="48"/>
      <c r="AO88" s="49"/>
      <c r="AP88" s="49"/>
      <c r="AQ88" s="49"/>
      <c r="AR88" s="110"/>
      <c r="AS88" s="79"/>
    </row>
    <row r="89" spans="1:45" ht="15.75" thickBot="1" x14ac:dyDescent="0.3">
      <c r="A89" s="37"/>
      <c r="B89" s="47" t="s">
        <v>296</v>
      </c>
      <c r="C89" s="47" t="s">
        <v>77</v>
      </c>
      <c r="D89" s="47" t="s">
        <v>13</v>
      </c>
      <c r="E89" s="39">
        <f t="shared" si="6"/>
        <v>0</v>
      </c>
      <c r="F89" s="40">
        <f t="shared" si="7"/>
        <v>0</v>
      </c>
      <c r="G89" s="41">
        <f t="shared" si="8"/>
        <v>0</v>
      </c>
      <c r="H89" s="42"/>
      <c r="I89" s="42"/>
      <c r="J89" s="44">
        <v>0</v>
      </c>
      <c r="K89" s="44">
        <v>0</v>
      </c>
      <c r="L89" s="44"/>
      <c r="M89" s="44"/>
      <c r="N89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0</v>
      </c>
      <c r="O89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89" s="46">
        <f>SUM(racers7[[#This Row],[Tour de Sask Omnium (B)]]+racers7[[#This Row],[RMCC - Omnium (A)]]+racers7[[#This Row],[Tour de Bowness - Omnium (A)]])</f>
        <v>0</v>
      </c>
      <c r="Q89" s="47"/>
      <c r="R89" s="48"/>
      <c r="S89" s="49"/>
      <c r="T89" s="110"/>
      <c r="U89" s="47"/>
      <c r="V89" s="47"/>
      <c r="W89" s="50"/>
      <c r="X89" s="49"/>
      <c r="Y89" s="49"/>
      <c r="Z89" s="47"/>
      <c r="AA89" s="49"/>
      <c r="AB89" s="47"/>
      <c r="AC89" s="48"/>
      <c r="AD89" s="48"/>
      <c r="AE89" s="50"/>
      <c r="AF89" s="49"/>
      <c r="AG89" s="48"/>
      <c r="AH89" s="111"/>
      <c r="AI89" s="48"/>
      <c r="AJ89" s="49"/>
      <c r="AK89" s="48"/>
      <c r="AL89" s="47"/>
      <c r="AM89" s="47"/>
      <c r="AN89" s="48"/>
      <c r="AO89" s="49"/>
      <c r="AP89" s="49"/>
      <c r="AQ89" s="49"/>
      <c r="AR89" s="110"/>
      <c r="AS89" s="79"/>
    </row>
    <row r="90" spans="1:45" ht="15.75" thickBot="1" x14ac:dyDescent="0.3">
      <c r="A90" s="56"/>
      <c r="B90" s="64" t="s">
        <v>523</v>
      </c>
      <c r="C90" s="64" t="s">
        <v>524</v>
      </c>
      <c r="D90" s="64" t="s">
        <v>13</v>
      </c>
      <c r="E90" s="58">
        <f t="shared" si="6"/>
        <v>0</v>
      </c>
      <c r="F90" s="59">
        <f t="shared" si="7"/>
        <v>0</v>
      </c>
      <c r="G90" s="60">
        <f t="shared" si="8"/>
        <v>0</v>
      </c>
      <c r="H90" s="61"/>
      <c r="I90" s="61"/>
      <c r="J90" s="63">
        <v>0</v>
      </c>
      <c r="K90" s="63">
        <v>0</v>
      </c>
      <c r="L90" s="63"/>
      <c r="M90" s="63"/>
      <c r="N90" s="63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0</v>
      </c>
      <c r="O90" s="83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90" s="84">
        <f>SUM(racers7[[#This Row],[Tour de Sask Omnium (B)]]+racers7[[#This Row],[RMCC - Omnium (A)]]+racers7[[#This Row],[Tour de Bowness - Omnium (A)]])</f>
        <v>0</v>
      </c>
      <c r="Q90" s="64"/>
      <c r="R90" s="65"/>
      <c r="S90" s="66"/>
      <c r="T90" s="120"/>
      <c r="U90" s="64"/>
      <c r="V90" s="64"/>
      <c r="W90" s="67"/>
      <c r="X90" s="66"/>
      <c r="Y90" s="66"/>
      <c r="Z90" s="64"/>
      <c r="AA90" s="66"/>
      <c r="AB90" s="64"/>
      <c r="AC90" s="65"/>
      <c r="AD90" s="65"/>
      <c r="AE90" s="67"/>
      <c r="AF90" s="66"/>
      <c r="AG90" s="65"/>
      <c r="AH90" s="121"/>
      <c r="AI90" s="65"/>
      <c r="AJ90" s="66"/>
      <c r="AK90" s="65"/>
      <c r="AL90" s="64"/>
      <c r="AM90" s="64"/>
      <c r="AN90" s="65"/>
      <c r="AO90" s="66"/>
      <c r="AP90" s="66"/>
      <c r="AQ90" s="66"/>
      <c r="AR90" s="120"/>
      <c r="AS90" s="79"/>
    </row>
    <row r="91" spans="1:45" ht="15.75" thickBot="1" x14ac:dyDescent="0.3">
      <c r="A91" s="56"/>
      <c r="B91" s="64" t="s">
        <v>590</v>
      </c>
      <c r="C91" s="64" t="s">
        <v>640</v>
      </c>
      <c r="D91" s="64" t="s">
        <v>52</v>
      </c>
      <c r="E91" s="58">
        <f t="shared" si="6"/>
        <v>0</v>
      </c>
      <c r="F91" s="59">
        <f t="shared" si="7"/>
        <v>0</v>
      </c>
      <c r="G91" s="60">
        <f t="shared" si="8"/>
        <v>0</v>
      </c>
      <c r="H91" s="61"/>
      <c r="I91" s="61"/>
      <c r="J91" s="63"/>
      <c r="K91" s="63"/>
      <c r="L91" s="63"/>
      <c r="M91" s="63"/>
      <c r="N91" s="63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0</v>
      </c>
      <c r="O91" s="83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91" s="84">
        <f>SUM(racers7[[#This Row],[Tour de Sask Omnium (B)]]+racers7[[#This Row],[RMCC - Omnium (A)]]+racers7[[#This Row],[Tour de Bowness - Omnium (A)]])</f>
        <v>0</v>
      </c>
      <c r="Q91" s="64"/>
      <c r="R91" s="65"/>
      <c r="S91" s="66"/>
      <c r="T91" s="120"/>
      <c r="U91" s="64"/>
      <c r="V91" s="64"/>
      <c r="W91" s="67"/>
      <c r="X91" s="66"/>
      <c r="Y91" s="66"/>
      <c r="Z91" s="64"/>
      <c r="AA91" s="66"/>
      <c r="AB91" s="64"/>
      <c r="AC91" s="65"/>
      <c r="AD91" s="65"/>
      <c r="AE91" s="67"/>
      <c r="AF91" s="66"/>
      <c r="AG91" s="65"/>
      <c r="AH91" s="121"/>
      <c r="AI91" s="65"/>
      <c r="AJ91" s="66"/>
      <c r="AK91" s="65"/>
      <c r="AL91" s="64"/>
      <c r="AM91" s="64">
        <v>2</v>
      </c>
      <c r="AN91" s="65"/>
      <c r="AO91" s="66"/>
      <c r="AP91" s="66"/>
      <c r="AQ91" s="66"/>
      <c r="AR91" s="120"/>
      <c r="AS91" s="79"/>
    </row>
    <row r="92" spans="1:45" ht="15.75" thickBot="1" x14ac:dyDescent="0.3">
      <c r="A92" s="56"/>
      <c r="B92" s="64" t="s">
        <v>469</v>
      </c>
      <c r="C92" s="64" t="s">
        <v>322</v>
      </c>
      <c r="D92" s="64" t="s">
        <v>125</v>
      </c>
      <c r="E92" s="58">
        <f t="shared" si="6"/>
        <v>0</v>
      </c>
      <c r="F92" s="59">
        <f t="shared" si="7"/>
        <v>0</v>
      </c>
      <c r="G92" s="60">
        <f t="shared" si="8"/>
        <v>0</v>
      </c>
      <c r="H92" s="61"/>
      <c r="I92" s="61"/>
      <c r="J92" s="63"/>
      <c r="K92" s="63"/>
      <c r="L92" s="63"/>
      <c r="M92" s="63"/>
      <c r="N92" s="63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0</v>
      </c>
      <c r="O92" s="83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92" s="84">
        <f>SUM(racers7[[#This Row],[Tour de Sask Omnium (B)]]+racers7[[#This Row],[RMCC - Omnium (A)]]+racers7[[#This Row],[Tour de Bowness - Omnium (A)]])</f>
        <v>0</v>
      </c>
      <c r="Q92" s="64"/>
      <c r="R92" s="65"/>
      <c r="S92" s="66"/>
      <c r="T92" s="120"/>
      <c r="U92" s="64"/>
      <c r="V92" s="64"/>
      <c r="W92" s="67"/>
      <c r="X92" s="66"/>
      <c r="Y92" s="66"/>
      <c r="Z92" s="64"/>
      <c r="AA92" s="66"/>
      <c r="AB92" s="64"/>
      <c r="AC92" s="65"/>
      <c r="AD92" s="65"/>
      <c r="AE92" s="67"/>
      <c r="AF92" s="66"/>
      <c r="AG92" s="65"/>
      <c r="AH92" s="121"/>
      <c r="AI92" s="65"/>
      <c r="AJ92" s="66"/>
      <c r="AK92" s="65"/>
      <c r="AL92" s="64"/>
      <c r="AM92" s="64"/>
      <c r="AN92" s="65"/>
      <c r="AO92" s="66"/>
      <c r="AP92" s="66"/>
      <c r="AQ92" s="66"/>
      <c r="AR92" s="120"/>
      <c r="AS92" s="79"/>
    </row>
    <row r="93" spans="1:45" ht="15.75" thickBot="1" x14ac:dyDescent="0.3">
      <c r="A93" s="56"/>
      <c r="B93" s="64" t="s">
        <v>769</v>
      </c>
      <c r="C93" s="64" t="s">
        <v>740</v>
      </c>
      <c r="D93" s="64" t="s">
        <v>119</v>
      </c>
      <c r="E93" s="58">
        <f t="shared" si="6"/>
        <v>0</v>
      </c>
      <c r="F93" s="59">
        <f t="shared" si="7"/>
        <v>0</v>
      </c>
      <c r="G93" s="60">
        <f t="shared" si="8"/>
        <v>0</v>
      </c>
      <c r="H93" s="61"/>
      <c r="I93" s="61"/>
      <c r="J93" s="63"/>
      <c r="K93" s="63"/>
      <c r="L93" s="63"/>
      <c r="M93" s="63"/>
      <c r="N93" s="63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0</v>
      </c>
      <c r="O93" s="83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93" s="84">
        <f>SUM(racers7[[#This Row],[Tour de Sask Omnium (B)]]+racers7[[#This Row],[RMCC - Omnium (A)]]+racers7[[#This Row],[Tour de Bowness - Omnium (A)]])</f>
        <v>0</v>
      </c>
      <c r="Q93" s="64"/>
      <c r="R93" s="65"/>
      <c r="S93" s="66"/>
      <c r="T93" s="120"/>
      <c r="U93" s="64"/>
      <c r="V93" s="64"/>
      <c r="W93" s="67"/>
      <c r="X93" s="66"/>
      <c r="Y93" s="66"/>
      <c r="Z93" s="64"/>
      <c r="AA93" s="66"/>
      <c r="AB93" s="64"/>
      <c r="AC93" s="65"/>
      <c r="AD93" s="65"/>
      <c r="AE93" s="67"/>
      <c r="AF93" s="66"/>
      <c r="AG93" s="65"/>
      <c r="AH93" s="121"/>
      <c r="AI93" s="65"/>
      <c r="AJ93" s="66"/>
      <c r="AK93" s="65"/>
      <c r="AL93" s="64"/>
      <c r="AM93" s="64"/>
      <c r="AN93" s="65"/>
      <c r="AO93" s="66"/>
      <c r="AP93" s="66"/>
      <c r="AQ93" s="66"/>
      <c r="AR93" s="120"/>
      <c r="AS93" s="79"/>
    </row>
    <row r="94" spans="1:45" ht="15.75" thickBot="1" x14ac:dyDescent="0.3">
      <c r="A94" s="37"/>
      <c r="B94" s="47" t="s">
        <v>613</v>
      </c>
      <c r="C94" s="47" t="s">
        <v>368</v>
      </c>
      <c r="D94" s="47" t="s">
        <v>48</v>
      </c>
      <c r="E94" s="39">
        <f t="shared" si="6"/>
        <v>0</v>
      </c>
      <c r="F94" s="40">
        <f t="shared" si="7"/>
        <v>0</v>
      </c>
      <c r="G94" s="41">
        <f t="shared" si="8"/>
        <v>0</v>
      </c>
      <c r="H94" s="42"/>
      <c r="I94" s="42"/>
      <c r="J94" s="44"/>
      <c r="K94" s="44"/>
      <c r="L94" s="44"/>
      <c r="M94" s="44"/>
      <c r="N94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0</v>
      </c>
      <c r="O94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94" s="46">
        <f>SUM(racers7[[#This Row],[Tour de Sask Omnium (B)]]+racers7[[#This Row],[RMCC - Omnium (A)]]+racers7[[#This Row],[Tour de Bowness - Omnium (A)]])</f>
        <v>0</v>
      </c>
      <c r="Q94" s="47"/>
      <c r="R94" s="48"/>
      <c r="S94" s="49"/>
      <c r="T94" s="110"/>
      <c r="U94" s="47"/>
      <c r="V94" s="47"/>
      <c r="W94" s="50"/>
      <c r="X94" s="49"/>
      <c r="Y94" s="66"/>
      <c r="Z94" s="47"/>
      <c r="AA94" s="49"/>
      <c r="AB94" s="47"/>
      <c r="AC94" s="48"/>
      <c r="AD94" s="48"/>
      <c r="AE94" s="50"/>
      <c r="AF94" s="49"/>
      <c r="AG94" s="48"/>
      <c r="AH94" s="111"/>
      <c r="AI94" s="48"/>
      <c r="AJ94" s="49"/>
      <c r="AK94" s="48"/>
      <c r="AL94" s="47"/>
      <c r="AM94" s="47"/>
      <c r="AN94" s="48"/>
      <c r="AO94" s="49"/>
      <c r="AP94" s="49"/>
      <c r="AQ94" s="49"/>
      <c r="AR94" s="110"/>
      <c r="AS94" s="79"/>
    </row>
    <row r="95" spans="1:45" ht="15.75" thickBot="1" x14ac:dyDescent="0.3">
      <c r="A95" s="37"/>
      <c r="B95" s="47" t="s">
        <v>491</v>
      </c>
      <c r="C95" s="47" t="s">
        <v>492</v>
      </c>
      <c r="D95" s="47" t="s">
        <v>264</v>
      </c>
      <c r="E95" s="39">
        <f t="shared" si="6"/>
        <v>0</v>
      </c>
      <c r="F95" s="40">
        <f t="shared" si="7"/>
        <v>0</v>
      </c>
      <c r="G95" s="41">
        <f t="shared" si="8"/>
        <v>0</v>
      </c>
      <c r="H95" s="42"/>
      <c r="I95" s="42"/>
      <c r="J95" s="44"/>
      <c r="K95" s="44"/>
      <c r="L95" s="44"/>
      <c r="M95" s="44"/>
      <c r="N95" s="44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0</v>
      </c>
      <c r="O95" s="45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95" s="46">
        <f>SUM(racers7[[#This Row],[Tour de Sask Omnium (B)]]+racers7[[#This Row],[RMCC - Omnium (A)]]+racers7[[#This Row],[Tour de Bowness - Omnium (A)]])</f>
        <v>0</v>
      </c>
      <c r="Q95" s="47"/>
      <c r="R95" s="48"/>
      <c r="S95" s="49"/>
      <c r="T95" s="110"/>
      <c r="U95" s="47"/>
      <c r="V95" s="47"/>
      <c r="W95" s="50"/>
      <c r="X95" s="49"/>
      <c r="Y95" s="181"/>
      <c r="Z95" s="47"/>
      <c r="AA95" s="49"/>
      <c r="AB95" s="47"/>
      <c r="AC95" s="48"/>
      <c r="AD95" s="48"/>
      <c r="AE95" s="50"/>
      <c r="AF95" s="49"/>
      <c r="AG95" s="48"/>
      <c r="AH95" s="111"/>
      <c r="AI95" s="48"/>
      <c r="AJ95" s="49"/>
      <c r="AK95" s="48"/>
      <c r="AL95" s="47"/>
      <c r="AM95" s="47"/>
      <c r="AN95" s="48"/>
      <c r="AO95" s="49"/>
      <c r="AP95" s="49"/>
      <c r="AQ95" s="49"/>
      <c r="AR95" s="110"/>
      <c r="AS95" s="79"/>
    </row>
    <row r="96" spans="1:45" ht="15.75" thickBot="1" x14ac:dyDescent="0.3">
      <c r="A96" s="56"/>
      <c r="B96" s="64" t="s">
        <v>782</v>
      </c>
      <c r="C96" s="64" t="s">
        <v>39</v>
      </c>
      <c r="D96" s="64" t="s">
        <v>16</v>
      </c>
      <c r="E96" s="58">
        <f t="shared" si="6"/>
        <v>0</v>
      </c>
      <c r="F96" s="59">
        <f t="shared" si="7"/>
        <v>0</v>
      </c>
      <c r="G96" s="60">
        <f t="shared" si="8"/>
        <v>0</v>
      </c>
      <c r="H96" s="61"/>
      <c r="I96" s="61"/>
      <c r="J96" s="63"/>
      <c r="K96" s="63"/>
      <c r="L96" s="63"/>
      <c r="M96" s="63"/>
      <c r="N96" s="63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0</v>
      </c>
      <c r="O96" s="83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96" s="84">
        <f>SUM(racers7[[#This Row],[Tour de Sask Omnium (B)]]+racers7[[#This Row],[RMCC - Omnium (A)]]+racers7[[#This Row],[Tour de Bowness - Omnium (A)]])</f>
        <v>0</v>
      </c>
      <c r="Q96" s="64"/>
      <c r="R96" s="65"/>
      <c r="S96" s="66"/>
      <c r="T96" s="120"/>
      <c r="U96" s="64"/>
      <c r="V96" s="64"/>
      <c r="W96" s="67"/>
      <c r="X96" s="66"/>
      <c r="Y96" s="181"/>
      <c r="Z96" s="64"/>
      <c r="AA96" s="66"/>
      <c r="AB96" s="64"/>
      <c r="AC96" s="65"/>
      <c r="AD96" s="65"/>
      <c r="AE96" s="67"/>
      <c r="AF96" s="66"/>
      <c r="AG96" s="65"/>
      <c r="AH96" s="121"/>
      <c r="AI96" s="65"/>
      <c r="AJ96" s="66"/>
      <c r="AK96" s="65"/>
      <c r="AL96" s="64"/>
      <c r="AM96" s="64"/>
      <c r="AN96" s="65"/>
      <c r="AO96" s="66"/>
      <c r="AP96" s="66"/>
      <c r="AQ96" s="66"/>
      <c r="AR96" s="120"/>
      <c r="AS96" s="79"/>
    </row>
    <row r="97" spans="1:45" ht="15.75" thickBot="1" x14ac:dyDescent="0.3">
      <c r="A97" s="56"/>
      <c r="B97" s="64" t="s">
        <v>601</v>
      </c>
      <c r="C97" s="64" t="s">
        <v>600</v>
      </c>
      <c r="D97" s="64" t="s">
        <v>179</v>
      </c>
      <c r="E97" s="58">
        <f t="shared" si="6"/>
        <v>0</v>
      </c>
      <c r="F97" s="59">
        <f t="shared" si="7"/>
        <v>0</v>
      </c>
      <c r="G97" s="60">
        <f t="shared" si="8"/>
        <v>0</v>
      </c>
      <c r="H97" s="61"/>
      <c r="I97" s="61"/>
      <c r="J97" s="63"/>
      <c r="K97" s="63"/>
      <c r="L97" s="63"/>
      <c r="M97" s="63"/>
      <c r="N97" s="63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0</v>
      </c>
      <c r="O97" s="83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97" s="84">
        <f>SUM(racers7[[#This Row],[Tour de Sask Omnium (B)]]+racers7[[#This Row],[RMCC - Omnium (A)]]+racers7[[#This Row],[Tour de Bowness - Omnium (A)]])</f>
        <v>0</v>
      </c>
      <c r="Q97" s="64"/>
      <c r="R97" s="65"/>
      <c r="S97" s="66"/>
      <c r="T97" s="120"/>
      <c r="U97" s="64"/>
      <c r="V97" s="64"/>
      <c r="W97" s="67"/>
      <c r="X97" s="66"/>
      <c r="Y97" s="66"/>
      <c r="Z97" s="64"/>
      <c r="AA97" s="66"/>
      <c r="AB97" s="64"/>
      <c r="AC97" s="65"/>
      <c r="AD97" s="65"/>
      <c r="AE97" s="67"/>
      <c r="AF97" s="66"/>
      <c r="AG97" s="65"/>
      <c r="AH97" s="121"/>
      <c r="AI97" s="65"/>
      <c r="AJ97" s="66"/>
      <c r="AK97" s="65"/>
      <c r="AL97" s="64"/>
      <c r="AM97" s="64"/>
      <c r="AN97" s="65"/>
      <c r="AO97" s="66"/>
      <c r="AP97" s="66"/>
      <c r="AQ97" s="66"/>
      <c r="AR97" s="120"/>
      <c r="AS97" s="79"/>
    </row>
    <row r="98" spans="1:45" ht="15.75" thickBot="1" x14ac:dyDescent="0.3">
      <c r="A98" s="56"/>
      <c r="B98" s="64" t="s">
        <v>780</v>
      </c>
      <c r="C98" s="64" t="s">
        <v>781</v>
      </c>
      <c r="D98" s="64" t="s">
        <v>34</v>
      </c>
      <c r="E98" s="58">
        <f t="shared" si="6"/>
        <v>0</v>
      </c>
      <c r="F98" s="59">
        <f t="shared" ref="F98:F129" si="9">SUM(G98,H98,I98,J98,L98,N98)</f>
        <v>0</v>
      </c>
      <c r="G98" s="60">
        <f t="shared" si="8"/>
        <v>0</v>
      </c>
      <c r="H98" s="61"/>
      <c r="I98" s="61"/>
      <c r="J98" s="63"/>
      <c r="K98" s="63"/>
      <c r="L98" s="63"/>
      <c r="M98" s="63"/>
      <c r="N98" s="63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0</v>
      </c>
      <c r="O98" s="83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98" s="84">
        <f>SUM(racers7[[#This Row],[Tour de Sask Omnium (B)]]+racers7[[#This Row],[RMCC - Omnium (A)]]+racers7[[#This Row],[Tour de Bowness - Omnium (A)]])</f>
        <v>0</v>
      </c>
      <c r="Q98" s="64"/>
      <c r="R98" s="65"/>
      <c r="S98" s="66"/>
      <c r="T98" s="120"/>
      <c r="U98" s="64"/>
      <c r="V98" s="64"/>
      <c r="W98" s="67"/>
      <c r="X98" s="66"/>
      <c r="Y98" s="66"/>
      <c r="Z98" s="64"/>
      <c r="AA98" s="66"/>
      <c r="AB98" s="64"/>
      <c r="AC98" s="65"/>
      <c r="AD98" s="65"/>
      <c r="AE98" s="67"/>
      <c r="AF98" s="66"/>
      <c r="AG98" s="65"/>
      <c r="AH98" s="121"/>
      <c r="AI98" s="65"/>
      <c r="AJ98" s="66"/>
      <c r="AK98" s="65"/>
      <c r="AL98" s="64"/>
      <c r="AM98" s="64"/>
      <c r="AN98" s="65"/>
      <c r="AO98" s="66"/>
      <c r="AP98" s="66"/>
      <c r="AQ98" s="66"/>
      <c r="AR98" s="120"/>
      <c r="AS98" s="79"/>
    </row>
    <row r="99" spans="1:45" ht="15.75" thickBot="1" x14ac:dyDescent="0.3">
      <c r="A99" s="56"/>
      <c r="B99" s="64" t="s">
        <v>231</v>
      </c>
      <c r="C99" s="64" t="s">
        <v>332</v>
      </c>
      <c r="D99" s="64" t="s">
        <v>52</v>
      </c>
      <c r="E99" s="58">
        <f t="shared" si="6"/>
        <v>0</v>
      </c>
      <c r="F99" s="59">
        <f t="shared" si="9"/>
        <v>0</v>
      </c>
      <c r="G99" s="60">
        <f t="shared" si="8"/>
        <v>0</v>
      </c>
      <c r="H99" s="61"/>
      <c r="I99" s="61"/>
      <c r="J99" s="63"/>
      <c r="K99" s="63"/>
      <c r="L99" s="63"/>
      <c r="M99" s="63"/>
      <c r="N99" s="63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0</v>
      </c>
      <c r="O99" s="83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99" s="84">
        <f>SUM(racers7[[#This Row],[Tour de Sask Omnium (B)]]+racers7[[#This Row],[RMCC - Omnium (A)]]+racers7[[#This Row],[Tour de Bowness - Omnium (A)]])</f>
        <v>0</v>
      </c>
      <c r="Q99" s="64"/>
      <c r="R99" s="65"/>
      <c r="S99" s="66"/>
      <c r="T99" s="120"/>
      <c r="U99" s="64"/>
      <c r="V99" s="64"/>
      <c r="W99" s="67"/>
      <c r="X99" s="66"/>
      <c r="Y99" s="66"/>
      <c r="Z99" s="64"/>
      <c r="AA99" s="66"/>
      <c r="AB99" s="64"/>
      <c r="AC99" s="65"/>
      <c r="AD99" s="65"/>
      <c r="AE99" s="67"/>
      <c r="AF99" s="66"/>
      <c r="AG99" s="65"/>
      <c r="AH99" s="121"/>
      <c r="AI99" s="65"/>
      <c r="AJ99" s="66"/>
      <c r="AK99" s="65"/>
      <c r="AL99" s="64"/>
      <c r="AM99" s="64"/>
      <c r="AN99" s="65"/>
      <c r="AO99" s="66"/>
      <c r="AP99" s="66"/>
      <c r="AQ99" s="66"/>
      <c r="AR99" s="120"/>
      <c r="AS99" s="79"/>
    </row>
    <row r="100" spans="1:45" ht="15.75" thickBot="1" x14ac:dyDescent="0.3">
      <c r="A100" s="56"/>
      <c r="B100" s="64" t="s">
        <v>587</v>
      </c>
      <c r="C100" s="64" t="s">
        <v>532</v>
      </c>
      <c r="D100" s="64" t="s">
        <v>34</v>
      </c>
      <c r="E100" s="58">
        <f t="shared" si="6"/>
        <v>0</v>
      </c>
      <c r="F100" s="59">
        <f t="shared" si="9"/>
        <v>0</v>
      </c>
      <c r="G100" s="60">
        <f t="shared" si="8"/>
        <v>0</v>
      </c>
      <c r="H100" s="61"/>
      <c r="I100" s="61"/>
      <c r="J100" s="63"/>
      <c r="K100" s="63"/>
      <c r="L100" s="63"/>
      <c r="M100" s="63"/>
      <c r="N100" s="63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0</v>
      </c>
      <c r="O100" s="83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100" s="84">
        <f>SUM(racers7[[#This Row],[Tour de Sask Omnium (B)]]+racers7[[#This Row],[RMCC - Omnium (A)]]+racers7[[#This Row],[Tour de Bowness - Omnium (A)]])</f>
        <v>0</v>
      </c>
      <c r="Q100" s="64"/>
      <c r="R100" s="65"/>
      <c r="S100" s="66"/>
      <c r="T100" s="120"/>
      <c r="U100" s="64"/>
      <c r="V100" s="64"/>
      <c r="W100" s="67"/>
      <c r="X100" s="66"/>
      <c r="Y100" s="66"/>
      <c r="Z100" s="64"/>
      <c r="AA100" s="66"/>
      <c r="AB100" s="64"/>
      <c r="AC100" s="65"/>
      <c r="AD100" s="65"/>
      <c r="AE100" s="67"/>
      <c r="AF100" s="66"/>
      <c r="AG100" s="65"/>
      <c r="AH100" s="121"/>
      <c r="AI100" s="65"/>
      <c r="AJ100" s="66"/>
      <c r="AK100" s="65"/>
      <c r="AL100" s="64"/>
      <c r="AM100" s="64"/>
      <c r="AN100" s="65"/>
      <c r="AO100" s="66"/>
      <c r="AP100" s="66"/>
      <c r="AQ100" s="66"/>
      <c r="AR100" s="120"/>
    </row>
    <row r="101" spans="1:45" ht="15.75" thickBot="1" x14ac:dyDescent="0.3">
      <c r="A101" s="56"/>
      <c r="B101" s="64" t="s">
        <v>508</v>
      </c>
      <c r="C101" s="64" t="s">
        <v>509</v>
      </c>
      <c r="D101" s="64" t="s">
        <v>179</v>
      </c>
      <c r="E101" s="58">
        <f t="shared" si="6"/>
        <v>0</v>
      </c>
      <c r="F101" s="59">
        <f t="shared" si="9"/>
        <v>0</v>
      </c>
      <c r="G101" s="60">
        <f t="shared" si="8"/>
        <v>0</v>
      </c>
      <c r="H101" s="61"/>
      <c r="I101" s="61"/>
      <c r="J101" s="63"/>
      <c r="K101" s="63"/>
      <c r="L101" s="63"/>
      <c r="M101" s="63"/>
      <c r="N101" s="63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0</v>
      </c>
      <c r="O101" s="83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101" s="84">
        <f>SUM(racers7[[#This Row],[Tour de Sask Omnium (B)]]+racers7[[#This Row],[RMCC - Omnium (A)]]+racers7[[#This Row],[Tour de Bowness - Omnium (A)]])</f>
        <v>0</v>
      </c>
      <c r="Q101" s="64"/>
      <c r="R101" s="65"/>
      <c r="S101" s="66"/>
      <c r="T101" s="120"/>
      <c r="U101" s="64"/>
      <c r="V101" s="64"/>
      <c r="W101" s="67"/>
      <c r="X101" s="66"/>
      <c r="Y101" s="66"/>
      <c r="Z101" s="64"/>
      <c r="AA101" s="66"/>
      <c r="AB101" s="64"/>
      <c r="AC101" s="65"/>
      <c r="AD101" s="65"/>
      <c r="AE101" s="67"/>
      <c r="AF101" s="66"/>
      <c r="AG101" s="65"/>
      <c r="AH101" s="121"/>
      <c r="AI101" s="65"/>
      <c r="AJ101" s="66"/>
      <c r="AK101" s="65"/>
      <c r="AL101" s="64"/>
      <c r="AM101" s="64"/>
      <c r="AN101" s="65"/>
      <c r="AO101" s="66"/>
      <c r="AP101" s="66"/>
      <c r="AQ101" s="66"/>
      <c r="AR101" s="120"/>
    </row>
    <row r="102" spans="1:45" x14ac:dyDescent="0.25">
      <c r="A102" s="56"/>
      <c r="B102" s="64" t="s">
        <v>407</v>
      </c>
      <c r="C102" s="64" t="s">
        <v>393</v>
      </c>
      <c r="D102" s="64" t="s">
        <v>13</v>
      </c>
      <c r="E102" s="58">
        <f t="shared" si="6"/>
        <v>0</v>
      </c>
      <c r="F102" s="59">
        <f t="shared" si="9"/>
        <v>0</v>
      </c>
      <c r="G102" s="60">
        <f t="shared" si="8"/>
        <v>0</v>
      </c>
      <c r="H102" s="61"/>
      <c r="I102" s="61"/>
      <c r="J102" s="63"/>
      <c r="K102" s="63"/>
      <c r="L102" s="63"/>
      <c r="M102" s="63"/>
      <c r="N102" s="63">
        <f>SUM(racers7[[#This Row],[Hay City Road Race]]+racers7[[#This Row],[Hay City Crit (B)]]+racers7[[#This Row],[Stieda Stage Race - Road Race (B)]]+racers7[[#This Row],[Stieda Stage Race - Criterium (B)]]+racers7[[#This Row],[Velocity Spring Race Crit (B)]]+racers7[[#This Row],[Tour de Sask (B)]]+racers7[[#This Row],[Tour de Sask (B)2]]+racers7[[#This Row],[RMCC - Road Race (A)]]+racers7[[#This Row],[RMCC - Criterium (A)]]+racers7[[#This Row],[Pigeon Lake Road Race (B)]]+racers7[[#This Row],[Criterium Redux (A)]]+racers7[[#This Row],[Canada Day Crit (B)]]+racers7[[#This Row],[Stampede Road Race (A)]]+racers7[[#This Row],[Pedoton Double Down Crit (A)]]+racers7[[#This Row],[Pedoton Double Down Crit (B)2]]+racers7[[#This Row],[Tour de Bowness - Road Race (A)]]+racers7[[#This Row],[Tour de Bowness - Criterium (B)]]+racers7[[#This Row],[Tour de Bowness - Omnium (A)]]+racers7[[#This Row],[PRW Crit (B)]])</f>
        <v>0</v>
      </c>
      <c r="O102" s="83">
        <f>SUM(racers7[[#This Row],[Velocity Spring Race ITT (B)]]+racers7[[#This Row],[RMCC - Hill Climb (A)]]+racers7[[#This Row],[Chinook Time Trial]]+racers7[[#This Row],[Pedalhead ITT (B)]]+racers7[[#This Row],[Tour de Bowness - Criterium (B)]]+racers7[[#This Row],[ITT Provincial Championships (A)]]+racers7[[#This Row],[Juventus ITT (B)]])</f>
        <v>0</v>
      </c>
      <c r="P102" s="84">
        <f>SUM(racers7[[#This Row],[Tour de Sask Omnium (B)]]+racers7[[#This Row],[RMCC - Omnium (A)]]+racers7[[#This Row],[Tour de Bowness - Omnium (A)]])</f>
        <v>0</v>
      </c>
      <c r="Q102" s="64"/>
      <c r="R102" s="65"/>
      <c r="S102" s="66"/>
      <c r="T102" s="120"/>
      <c r="U102" s="64"/>
      <c r="V102" s="64"/>
      <c r="W102" s="67"/>
      <c r="X102" s="66"/>
      <c r="Y102" s="66"/>
      <c r="Z102" s="64"/>
      <c r="AA102" s="66"/>
      <c r="AB102" s="64"/>
      <c r="AC102" s="65"/>
      <c r="AD102" s="65"/>
      <c r="AE102" s="67"/>
      <c r="AF102" s="66"/>
      <c r="AG102" s="65"/>
      <c r="AH102" s="121"/>
      <c r="AI102" s="65"/>
      <c r="AJ102" s="66"/>
      <c r="AK102" s="65"/>
      <c r="AL102" s="64"/>
      <c r="AM102" s="64"/>
      <c r="AN102" s="65"/>
      <c r="AO102" s="66"/>
      <c r="AP102" s="66"/>
      <c r="AQ102" s="66"/>
      <c r="AR102" s="120"/>
    </row>
  </sheetData>
  <conditionalFormatting sqref="F2:G1048576">
    <cfRule type="expression" dxfId="112" priority="83">
      <formula>"AND([@Cat]=""3M"",[@[Total Upgrade Points]]=50)"</formula>
    </cfRule>
  </conditionalFormatting>
  <conditionalFormatting sqref="F41:G41">
    <cfRule type="expression" dxfId="111" priority="40">
      <formula>"AND([@Cat]=""3M"",[@[Total Upgrade Points]]=50)"</formula>
    </cfRule>
  </conditionalFormatting>
  <conditionalFormatting sqref="F29:G29">
    <cfRule type="expression" dxfId="110" priority="81">
      <formula>"AND([@Cat]=""3M"",[@[Total Upgrade Points]]=50)"</formula>
    </cfRule>
  </conditionalFormatting>
  <conditionalFormatting sqref="F30:G30">
    <cfRule type="expression" dxfId="109" priority="80">
      <formula>"AND([@Cat]=""3M"",[@[Total Upgrade Points]]=50)"</formula>
    </cfRule>
  </conditionalFormatting>
  <conditionalFormatting sqref="F30:G30">
    <cfRule type="expression" dxfId="108" priority="79">
      <formula>"AND([@Cat]=""3M"",[@[Total Upgrade Points]]=50)"</formula>
    </cfRule>
  </conditionalFormatting>
  <conditionalFormatting sqref="F31:G31">
    <cfRule type="expression" dxfId="107" priority="78">
      <formula>"AND([@Cat]=""3M"",[@[Total Upgrade Points]]=50)"</formula>
    </cfRule>
  </conditionalFormatting>
  <conditionalFormatting sqref="F31:G31">
    <cfRule type="expression" dxfId="106" priority="77">
      <formula>"AND([@Cat]=""3M"",[@[Total Upgrade Points]]=50)"</formula>
    </cfRule>
  </conditionalFormatting>
  <conditionalFormatting sqref="F32:G32">
    <cfRule type="expression" dxfId="105" priority="76">
      <formula>"AND([@Cat]=""3M"",[@[Total Upgrade Points]]=50)"</formula>
    </cfRule>
  </conditionalFormatting>
  <conditionalFormatting sqref="F32:G32">
    <cfRule type="expression" dxfId="104" priority="75">
      <formula>"AND([@Cat]=""3M"",[@[Total Upgrade Points]]=50)"</formula>
    </cfRule>
  </conditionalFormatting>
  <conditionalFormatting sqref="F33:G33">
    <cfRule type="expression" dxfId="103" priority="74">
      <formula>"AND([@Cat]=""3M"",[@[Total Upgrade Points]]=50)"</formula>
    </cfRule>
  </conditionalFormatting>
  <conditionalFormatting sqref="F33:G33">
    <cfRule type="expression" dxfId="102" priority="73">
      <formula>"AND([@Cat]=""3M"",[@[Total Upgrade Points]]=50)"</formula>
    </cfRule>
  </conditionalFormatting>
  <conditionalFormatting sqref="F34:G34">
    <cfRule type="expression" dxfId="101" priority="72">
      <formula>"AND([@Cat]=""3M"",[@[Total Upgrade Points]]=50)"</formula>
    </cfRule>
  </conditionalFormatting>
  <conditionalFormatting sqref="F34:G34">
    <cfRule type="expression" dxfId="100" priority="71">
      <formula>"AND([@Cat]=""3M"",[@[Total Upgrade Points]]=50)"</formula>
    </cfRule>
  </conditionalFormatting>
  <conditionalFormatting sqref="F34:G34">
    <cfRule type="expression" dxfId="99" priority="70">
      <formula>"AND([@Cat]=""3M"",[@[Total Upgrade Points]]=50)"</formula>
    </cfRule>
  </conditionalFormatting>
  <conditionalFormatting sqref="F35:G35">
    <cfRule type="expression" dxfId="98" priority="69">
      <formula>"AND([@Cat]=""3M"",[@[Total Upgrade Points]]=50)"</formula>
    </cfRule>
  </conditionalFormatting>
  <conditionalFormatting sqref="F35:G35">
    <cfRule type="expression" dxfId="97" priority="68">
      <formula>"AND([@Cat]=""3M"",[@[Total Upgrade Points]]=50)"</formula>
    </cfRule>
  </conditionalFormatting>
  <conditionalFormatting sqref="F35:G35">
    <cfRule type="expression" dxfId="96" priority="67">
      <formula>"AND([@Cat]=""3M"",[@[Total Upgrade Points]]=50)"</formula>
    </cfRule>
  </conditionalFormatting>
  <conditionalFormatting sqref="F36:G36">
    <cfRule type="expression" dxfId="95" priority="66">
      <formula>"AND([@Cat]=""3M"",[@[Total Upgrade Points]]=50)"</formula>
    </cfRule>
  </conditionalFormatting>
  <conditionalFormatting sqref="F36:G36">
    <cfRule type="expression" dxfId="94" priority="65">
      <formula>"AND([@Cat]=""3M"",[@[Total Upgrade Points]]=50)"</formula>
    </cfRule>
  </conditionalFormatting>
  <conditionalFormatting sqref="F36:G36">
    <cfRule type="expression" dxfId="93" priority="64">
      <formula>"AND([@Cat]=""3M"",[@[Total Upgrade Points]]=50)"</formula>
    </cfRule>
  </conditionalFormatting>
  <conditionalFormatting sqref="F37:G37">
    <cfRule type="expression" dxfId="92" priority="63">
      <formula>"AND([@Cat]=""3M"",[@[Total Upgrade Points]]=50)"</formula>
    </cfRule>
  </conditionalFormatting>
  <conditionalFormatting sqref="F37:G37">
    <cfRule type="expression" dxfId="91" priority="62">
      <formula>"AND([@Cat]=""3M"",[@[Total Upgrade Points]]=50)"</formula>
    </cfRule>
  </conditionalFormatting>
  <conditionalFormatting sqref="F37:G37">
    <cfRule type="expression" dxfId="90" priority="61">
      <formula>"AND([@Cat]=""3M"",[@[Total Upgrade Points]]=50)"</formula>
    </cfRule>
  </conditionalFormatting>
  <conditionalFormatting sqref="F37:G37">
    <cfRule type="expression" dxfId="89" priority="60">
      <formula>"AND([@Cat]=""3M"",[@[Total Upgrade Points]]=50)"</formula>
    </cfRule>
  </conditionalFormatting>
  <conditionalFormatting sqref="F38:G38">
    <cfRule type="expression" dxfId="88" priority="55">
      <formula>"AND([@Cat]=""3M"",[@[Total Upgrade Points]]=50)"</formula>
    </cfRule>
  </conditionalFormatting>
  <conditionalFormatting sqref="F38:G38">
    <cfRule type="expression" dxfId="87" priority="54">
      <formula>"AND([@Cat]=""3M"",[@[Total Upgrade Points]]=50)"</formula>
    </cfRule>
  </conditionalFormatting>
  <conditionalFormatting sqref="F38:G38">
    <cfRule type="expression" dxfId="86" priority="53">
      <formula>"AND([@Cat]=""3M"",[@[Total Upgrade Points]]=50)"</formula>
    </cfRule>
  </conditionalFormatting>
  <conditionalFormatting sqref="F38:G38">
    <cfRule type="expression" dxfId="85" priority="52">
      <formula>"AND([@Cat]=""3M"",[@[Total Upgrade Points]]=50)"</formula>
    </cfRule>
  </conditionalFormatting>
  <conditionalFormatting sqref="F39:G39">
    <cfRule type="expression" dxfId="84" priority="51">
      <formula>"AND([@Cat]=""3M"",[@[Total Upgrade Points]]=50)"</formula>
    </cfRule>
  </conditionalFormatting>
  <conditionalFormatting sqref="F39:G39">
    <cfRule type="expression" dxfId="83" priority="50">
      <formula>"AND([@Cat]=""3M"",[@[Total Upgrade Points]]=50)"</formula>
    </cfRule>
  </conditionalFormatting>
  <conditionalFormatting sqref="F39:G39">
    <cfRule type="expression" dxfId="82" priority="49">
      <formula>"AND([@Cat]=""3M"",[@[Total Upgrade Points]]=50)"</formula>
    </cfRule>
  </conditionalFormatting>
  <conditionalFormatting sqref="F39:G39">
    <cfRule type="expression" dxfId="81" priority="48">
      <formula>"AND([@Cat]=""3M"",[@[Total Upgrade Points]]=50)"</formula>
    </cfRule>
  </conditionalFormatting>
  <conditionalFormatting sqref="F40:G40">
    <cfRule type="expression" dxfId="80" priority="47">
      <formula>"AND([@Cat]=""3M"",[@[Total Upgrade Points]]=50)"</formula>
    </cfRule>
  </conditionalFormatting>
  <conditionalFormatting sqref="F40:G40">
    <cfRule type="expression" dxfId="79" priority="46">
      <formula>"AND([@Cat]=""3M"",[@[Total Upgrade Points]]=50)"</formula>
    </cfRule>
  </conditionalFormatting>
  <conditionalFormatting sqref="F40:G40">
    <cfRule type="expression" dxfId="78" priority="45">
      <formula>"AND([@Cat]=""3M"",[@[Total Upgrade Points]]=50)"</formula>
    </cfRule>
  </conditionalFormatting>
  <conditionalFormatting sqref="F40:G40">
    <cfRule type="expression" dxfId="77" priority="44">
      <formula>"AND([@Cat]=""3M"",[@[Total Upgrade Points]]=50)"</formula>
    </cfRule>
  </conditionalFormatting>
  <conditionalFormatting sqref="F41:G41">
    <cfRule type="expression" dxfId="76" priority="43">
      <formula>"AND([@Cat]=""3M"",[@[Total Upgrade Points]]=50)"</formula>
    </cfRule>
  </conditionalFormatting>
  <conditionalFormatting sqref="F41:G41">
    <cfRule type="expression" dxfId="75" priority="42">
      <formula>"AND([@Cat]=""3M"",[@[Total Upgrade Points]]=50)"</formula>
    </cfRule>
  </conditionalFormatting>
  <conditionalFormatting sqref="F41:G41">
    <cfRule type="expression" dxfId="74" priority="41">
      <formula>"AND([@Cat]=""3M"",[@[Total Upgrade Points]]=50)"</formula>
    </cfRule>
  </conditionalFormatting>
  <conditionalFormatting sqref="F42:G42">
    <cfRule type="expression" dxfId="73" priority="39">
      <formula>"AND([@Cat]=""3M"",[@[Total Upgrade Points]]=50)"</formula>
    </cfRule>
  </conditionalFormatting>
  <conditionalFormatting sqref="F42:G42">
    <cfRule type="expression" dxfId="72" priority="35">
      <formula>"AND([@Cat]=""3M"",[@[Total Upgrade Points]]=50)"</formula>
    </cfRule>
  </conditionalFormatting>
  <conditionalFormatting sqref="F42:G42">
    <cfRule type="expression" dxfId="71" priority="38">
      <formula>"AND([@Cat]=""3M"",[@[Total Upgrade Points]]=50)"</formula>
    </cfRule>
  </conditionalFormatting>
  <conditionalFormatting sqref="F42:G42">
    <cfRule type="expression" dxfId="70" priority="37">
      <formula>"AND([@Cat]=""3M"",[@[Total Upgrade Points]]=50)"</formula>
    </cfRule>
  </conditionalFormatting>
  <conditionalFormatting sqref="F42:G42">
    <cfRule type="expression" dxfId="69" priority="36">
      <formula>"AND([@Cat]=""3M"",[@[Total Upgrade Points]]=50)"</formula>
    </cfRule>
  </conditionalFormatting>
  <conditionalFormatting sqref="F43:G43">
    <cfRule type="expression" dxfId="68" priority="34">
      <formula>"AND([@Cat]=""3M"",[@[Total Upgrade Points]]=50)"</formula>
    </cfRule>
  </conditionalFormatting>
  <conditionalFormatting sqref="F43:G43">
    <cfRule type="expression" dxfId="67" priority="30">
      <formula>"AND([@Cat]=""3M"",[@[Total Upgrade Points]]=50)"</formula>
    </cfRule>
  </conditionalFormatting>
  <conditionalFormatting sqref="F43:G43">
    <cfRule type="expression" dxfId="66" priority="33">
      <formula>"AND([@Cat]=""3M"",[@[Total Upgrade Points]]=50)"</formula>
    </cfRule>
  </conditionalFormatting>
  <conditionalFormatting sqref="F43:G43">
    <cfRule type="expression" dxfId="65" priority="32">
      <formula>"AND([@Cat]=""3M"",[@[Total Upgrade Points]]=50)"</formula>
    </cfRule>
  </conditionalFormatting>
  <conditionalFormatting sqref="F43:G43">
    <cfRule type="expression" dxfId="64" priority="31">
      <formula>"AND([@Cat]=""3M"",[@[Total Upgrade Points]]=50)"</formula>
    </cfRule>
  </conditionalFormatting>
  <conditionalFormatting sqref="F44:G44">
    <cfRule type="expression" dxfId="63" priority="19">
      <formula>"AND([@Cat]=""3M"",[@[Total Upgrade Points]]=50)"</formula>
    </cfRule>
  </conditionalFormatting>
  <conditionalFormatting sqref="F44:G44">
    <cfRule type="expression" dxfId="62" priority="15">
      <formula>"AND([@Cat]=""3M"",[@[Total Upgrade Points]]=50)"</formula>
    </cfRule>
  </conditionalFormatting>
  <conditionalFormatting sqref="F44:G44">
    <cfRule type="expression" dxfId="61" priority="18">
      <formula>"AND([@Cat]=""3M"",[@[Total Upgrade Points]]=50)"</formula>
    </cfRule>
  </conditionalFormatting>
  <conditionalFormatting sqref="F44:G44">
    <cfRule type="expression" dxfId="60" priority="17">
      <formula>"AND([@Cat]=""3M"",[@[Total Upgrade Points]]=50)"</formula>
    </cfRule>
  </conditionalFormatting>
  <conditionalFormatting sqref="F44:G44">
    <cfRule type="expression" dxfId="59" priority="16">
      <formula>"AND([@Cat]=""3M"",[@[Total Upgrade Points]]=50)"</formula>
    </cfRule>
  </conditionalFormatting>
  <conditionalFormatting sqref="F47:G47">
    <cfRule type="expression" dxfId="58" priority="14">
      <formula>"AND([@Cat]=""3M"",[@[Total Upgrade Points]]=50)"</formula>
    </cfRule>
  </conditionalFormatting>
  <conditionalFormatting sqref="F48:G48">
    <cfRule type="expression" dxfId="57" priority="13">
      <formula>"AND([@Cat]=""3M"",[@[Total Upgrade Points]]=50)"</formula>
    </cfRule>
  </conditionalFormatting>
  <conditionalFormatting sqref="F49:G49">
    <cfRule type="expression" dxfId="56" priority="12">
      <formula>"AND([@Cat]=""3M"",[@[Total Upgrade Points]]=50)"</formula>
    </cfRule>
  </conditionalFormatting>
  <conditionalFormatting sqref="F1:G1">
    <cfRule type="expression" dxfId="55" priority="11">
      <formula>"AND([@Cat]=""3M"",[@[Total Upgrade Points]]=50)"</formula>
    </cfRule>
  </conditionalFormatting>
  <pageMargins left="0.7" right="0.7" top="0.75" bottom="0.75" header="0.3" footer="0.3"/>
  <pageSetup paperSize="5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Teams!$A:$A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T116"/>
  <sheetViews>
    <sheetView zoomScaleNormal="100" workbookViewId="0">
      <pane ySplit="1" topLeftCell="A5" activePane="bottomLeft" state="frozen"/>
      <selection activeCell="R16" sqref="R16"/>
      <selection pane="bottomLeft"/>
    </sheetView>
  </sheetViews>
  <sheetFormatPr defaultColWidth="8.85546875" defaultRowHeight="15" x14ac:dyDescent="0.25"/>
  <cols>
    <col min="1" max="1" width="7.7109375" style="68" customWidth="1"/>
    <col min="2" max="2" width="19.7109375" style="36" customWidth="1"/>
    <col min="3" max="3" width="12.7109375" style="36" customWidth="1"/>
    <col min="4" max="4" width="30.7109375" style="36" customWidth="1"/>
    <col min="5" max="5" width="7.85546875" style="69" bestFit="1" customWidth="1"/>
    <col min="6" max="6" width="8.42578125" style="70" bestFit="1" customWidth="1"/>
    <col min="7" max="7" width="8.42578125" style="70" customWidth="1"/>
    <col min="8" max="15" width="7.85546875" style="71" customWidth="1"/>
    <col min="16" max="16" width="7.85546875" style="72" customWidth="1"/>
    <col min="17" max="17" width="7.85546875" style="73" customWidth="1"/>
    <col min="18" max="18" width="3.5703125" style="36" customWidth="1"/>
    <col min="19" max="19" width="3.5703125" style="74" customWidth="1"/>
    <col min="20" max="20" width="3.5703125" style="75" customWidth="1"/>
    <col min="21" max="21" width="3.5703125" style="76" customWidth="1"/>
    <col min="22" max="23" width="3.5703125" style="75" customWidth="1"/>
    <col min="24" max="24" width="3.5703125" style="76" customWidth="1"/>
    <col min="25" max="26" width="3.5703125" style="75" customWidth="1"/>
    <col min="27" max="27" width="3.5703125" style="74" customWidth="1"/>
    <col min="28" max="28" width="3.5703125" style="75" customWidth="1"/>
    <col min="29" max="29" width="3.5703125" style="76" customWidth="1"/>
    <col min="30" max="32" width="3.5703125" style="74" customWidth="1"/>
    <col min="33" max="33" width="3.5703125" style="75" customWidth="1"/>
    <col min="34" max="34" width="3.5703125" style="36" customWidth="1"/>
    <col min="35" max="35" width="3.5703125" style="74" customWidth="1"/>
    <col min="36" max="37" width="3.5703125" style="75" customWidth="1"/>
    <col min="38" max="38" width="3.5703125" style="74" customWidth="1"/>
    <col min="39" max="39" width="3.5703125" style="76" bestFit="1" customWidth="1"/>
    <col min="40" max="40" width="3.5703125" style="36" customWidth="1"/>
    <col min="41" max="41" width="3.5703125" style="74" bestFit="1" customWidth="1"/>
    <col min="42" max="43" width="3.5703125" style="75" bestFit="1" customWidth="1"/>
    <col min="44" max="44" width="3.5703125" style="75" customWidth="1"/>
    <col min="45" max="45" width="3.5703125" style="76" bestFit="1" customWidth="1"/>
    <col min="47" max="16384" width="8.85546875" style="36"/>
  </cols>
  <sheetData>
    <row r="1" spans="1:46" ht="162" customHeight="1" thickBot="1" x14ac:dyDescent="0.3">
      <c r="A1" s="22" t="s">
        <v>3</v>
      </c>
      <c r="B1" s="23" t="s">
        <v>0</v>
      </c>
      <c r="C1" s="23" t="s">
        <v>1</v>
      </c>
      <c r="D1" s="24" t="s">
        <v>2</v>
      </c>
      <c r="E1" s="25" t="s">
        <v>538</v>
      </c>
      <c r="F1" s="26" t="s">
        <v>4</v>
      </c>
      <c r="G1" s="26" t="s">
        <v>318</v>
      </c>
      <c r="H1" s="27" t="s">
        <v>557</v>
      </c>
      <c r="I1" s="27" t="s">
        <v>752</v>
      </c>
      <c r="J1" s="27" t="s">
        <v>680</v>
      </c>
      <c r="K1" s="28" t="s">
        <v>553</v>
      </c>
      <c r="L1" s="28" t="s">
        <v>286</v>
      </c>
      <c r="M1" s="29" t="s">
        <v>554</v>
      </c>
      <c r="N1" s="29" t="s">
        <v>555</v>
      </c>
      <c r="O1" s="30" t="s">
        <v>539</v>
      </c>
      <c r="P1" s="31" t="s">
        <v>558</v>
      </c>
      <c r="Q1" s="31" t="s">
        <v>540</v>
      </c>
      <c r="R1" s="31" t="s">
        <v>542</v>
      </c>
      <c r="S1" s="32" t="s">
        <v>541</v>
      </c>
      <c r="T1" s="33" t="s">
        <v>284</v>
      </c>
      <c r="U1" s="33" t="s">
        <v>285</v>
      </c>
      <c r="V1" s="34" t="s">
        <v>543</v>
      </c>
      <c r="W1" s="33" t="s">
        <v>544</v>
      </c>
      <c r="X1" s="33" t="s">
        <v>545</v>
      </c>
      <c r="Y1" s="33" t="s">
        <v>546</v>
      </c>
      <c r="Z1" s="33" t="s">
        <v>736</v>
      </c>
      <c r="AA1" s="33" t="s">
        <v>317</v>
      </c>
      <c r="AB1" s="33" t="s">
        <v>738</v>
      </c>
      <c r="AC1" s="33" t="s">
        <v>737</v>
      </c>
      <c r="AD1" s="33" t="s">
        <v>5</v>
      </c>
      <c r="AE1" s="33" t="s">
        <v>547</v>
      </c>
      <c r="AF1" s="33" t="s">
        <v>548</v>
      </c>
      <c r="AG1" s="33" t="s">
        <v>549</v>
      </c>
      <c r="AH1" s="35" t="s">
        <v>747</v>
      </c>
      <c r="AI1" s="33" t="s">
        <v>550</v>
      </c>
      <c r="AJ1" s="33" t="s">
        <v>316</v>
      </c>
      <c r="AK1" s="34" t="s">
        <v>764</v>
      </c>
      <c r="AL1" s="34" t="s">
        <v>551</v>
      </c>
      <c r="AM1" s="33" t="s">
        <v>779</v>
      </c>
      <c r="AN1" s="33" t="s">
        <v>6</v>
      </c>
      <c r="AO1" s="33" t="s">
        <v>7</v>
      </c>
      <c r="AP1" s="33" t="s">
        <v>8</v>
      </c>
      <c r="AQ1" s="30" t="s">
        <v>9</v>
      </c>
      <c r="AR1" s="33" t="s">
        <v>798</v>
      </c>
      <c r="AS1" s="33" t="s">
        <v>552</v>
      </c>
      <c r="AT1" s="36"/>
    </row>
    <row r="2" spans="1:46" s="51" customFormat="1" ht="15.75" thickBot="1" x14ac:dyDescent="0.3">
      <c r="A2" s="37"/>
      <c r="B2" s="47" t="s">
        <v>491</v>
      </c>
      <c r="C2" s="47" t="s">
        <v>492</v>
      </c>
      <c r="D2" s="47" t="s">
        <v>264</v>
      </c>
      <c r="E2" s="39">
        <f t="shared" ref="E2:E32" si="0">SUM(O2,P2,Q2)</f>
        <v>106</v>
      </c>
      <c r="F2" s="39">
        <f t="shared" ref="F2:F32" si="1">SUM(G2,H2,I2,J2,K2,M2,O2)</f>
        <v>71</v>
      </c>
      <c r="G2" s="41">
        <f t="shared" ref="G2:G32" si="2">+IF(SUM(L2,N2,P2)&gt;15,15,SUM(L2,N2,P2))</f>
        <v>15</v>
      </c>
      <c r="H2" s="42"/>
      <c r="I2" s="42"/>
      <c r="J2" s="42"/>
      <c r="K2" s="43">
        <v>0</v>
      </c>
      <c r="L2" s="43">
        <v>4</v>
      </c>
      <c r="M2" s="44"/>
      <c r="N2" s="44"/>
      <c r="O2" s="44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56</v>
      </c>
      <c r="P2" s="45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15</v>
      </c>
      <c r="Q2" s="46">
        <f>SUM(racers6[[#This Row],[Tour de Sask Omnium (B)]]+racers6[[#This Row],[RMCC - Omnium (A)]]+racers6[[#This Row],[Tour de Bowness - Omnium (A)]])</f>
        <v>35</v>
      </c>
      <c r="R2" s="47"/>
      <c r="S2" s="48"/>
      <c r="T2" s="49"/>
      <c r="U2" s="50"/>
      <c r="V2" s="49"/>
      <c r="W2" s="49"/>
      <c r="X2" s="50"/>
      <c r="Y2" s="49"/>
      <c r="Z2" s="49"/>
      <c r="AA2" s="48">
        <v>8</v>
      </c>
      <c r="AB2" s="49"/>
      <c r="AC2" s="50">
        <v>8</v>
      </c>
      <c r="AD2" s="48">
        <v>10</v>
      </c>
      <c r="AE2" s="48"/>
      <c r="AF2" s="48"/>
      <c r="AG2" s="49"/>
      <c r="AH2" s="47"/>
      <c r="AI2" s="48"/>
      <c r="AJ2" s="49"/>
      <c r="AK2" s="49"/>
      <c r="AL2" s="48"/>
      <c r="AM2" s="50">
        <v>25</v>
      </c>
      <c r="AN2" s="47">
        <v>15</v>
      </c>
      <c r="AO2" s="48">
        <v>15</v>
      </c>
      <c r="AP2" s="49">
        <v>25</v>
      </c>
      <c r="AQ2" s="49"/>
      <c r="AR2" s="49"/>
      <c r="AS2" s="50"/>
    </row>
    <row r="3" spans="1:46" s="51" customFormat="1" ht="15.75" thickBot="1" x14ac:dyDescent="0.3">
      <c r="A3" s="37"/>
      <c r="B3" s="47" t="s">
        <v>693</v>
      </c>
      <c r="C3" s="47" t="s">
        <v>492</v>
      </c>
      <c r="D3" s="47" t="s">
        <v>294</v>
      </c>
      <c r="E3" s="39">
        <f t="shared" si="0"/>
        <v>85</v>
      </c>
      <c r="F3" s="161">
        <f t="shared" si="1"/>
        <v>55</v>
      </c>
      <c r="G3" s="41">
        <f t="shared" si="2"/>
        <v>15</v>
      </c>
      <c r="H3" s="42"/>
      <c r="I3" s="42"/>
      <c r="J3" s="42"/>
      <c r="K3" s="44"/>
      <c r="L3" s="44"/>
      <c r="M3" s="44"/>
      <c r="N3" s="44"/>
      <c r="O3" s="44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40</v>
      </c>
      <c r="P3" s="45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20</v>
      </c>
      <c r="Q3" s="46">
        <f>SUM(racers6[[#This Row],[Tour de Sask Omnium (B)]]+racers6[[#This Row],[RMCC - Omnium (A)]]+racers6[[#This Row],[Tour de Bowness - Omnium (A)]])</f>
        <v>25</v>
      </c>
      <c r="R3" s="47"/>
      <c r="S3" s="48"/>
      <c r="T3" s="49"/>
      <c r="U3" s="50"/>
      <c r="V3" s="49"/>
      <c r="W3" s="49"/>
      <c r="X3" s="50"/>
      <c r="Y3" s="49"/>
      <c r="Z3" s="49"/>
      <c r="AA3" s="48">
        <v>20</v>
      </c>
      <c r="AB3" s="49">
        <v>20</v>
      </c>
      <c r="AC3" s="50">
        <v>20</v>
      </c>
      <c r="AD3" s="48">
        <v>25</v>
      </c>
      <c r="AE3" s="48"/>
      <c r="AF3" s="48"/>
      <c r="AG3" s="49"/>
      <c r="AH3" s="47"/>
      <c r="AI3" s="48"/>
      <c r="AJ3" s="49"/>
      <c r="AK3" s="49"/>
      <c r="AL3" s="48"/>
      <c r="AM3" s="50"/>
      <c r="AN3" s="47"/>
      <c r="AO3" s="48"/>
      <c r="AP3" s="49"/>
      <c r="AQ3" s="49"/>
      <c r="AR3" s="49"/>
      <c r="AS3" s="50"/>
    </row>
    <row r="4" spans="1:46" ht="15.75" thickBot="1" x14ac:dyDescent="0.3">
      <c r="A4" s="37"/>
      <c r="B4" s="47" t="s">
        <v>660</v>
      </c>
      <c r="C4" s="47" t="s">
        <v>661</v>
      </c>
      <c r="D4" s="47" t="s">
        <v>34</v>
      </c>
      <c r="E4" s="39">
        <f t="shared" si="0"/>
        <v>84</v>
      </c>
      <c r="F4" s="40">
        <f t="shared" si="1"/>
        <v>17</v>
      </c>
      <c r="G4" s="41">
        <f t="shared" si="2"/>
        <v>15</v>
      </c>
      <c r="H4" s="42"/>
      <c r="I4" s="42"/>
      <c r="J4" s="42"/>
      <c r="K4" s="44"/>
      <c r="L4" s="44"/>
      <c r="M4" s="44"/>
      <c r="N4" s="44"/>
      <c r="O4" s="44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2</v>
      </c>
      <c r="P4" s="45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82</v>
      </c>
      <c r="Q4" s="46">
        <f>SUM(racers6[[#This Row],[Tour de Sask Omnium (B)]]+racers6[[#This Row],[RMCC - Omnium (A)]]+racers6[[#This Row],[Tour de Bowness - Omnium (A)]])</f>
        <v>0</v>
      </c>
      <c r="R4" s="47"/>
      <c r="S4" s="48"/>
      <c r="T4" s="49"/>
      <c r="U4" s="50"/>
      <c r="V4" s="49"/>
      <c r="W4" s="49">
        <v>2</v>
      </c>
      <c r="X4" s="50"/>
      <c r="Y4" s="49"/>
      <c r="Z4" s="49"/>
      <c r="AA4" s="48"/>
      <c r="AB4" s="49"/>
      <c r="AC4" s="50"/>
      <c r="AD4" s="48"/>
      <c r="AE4" s="48">
        <v>20</v>
      </c>
      <c r="AF4" s="48"/>
      <c r="AG4" s="49"/>
      <c r="AH4" s="47"/>
      <c r="AI4" s="48">
        <v>20</v>
      </c>
      <c r="AJ4" s="49"/>
      <c r="AK4" s="49"/>
      <c r="AL4" s="48"/>
      <c r="AM4" s="50"/>
      <c r="AN4" s="47"/>
      <c r="AO4" s="48"/>
      <c r="AP4" s="49"/>
      <c r="AQ4" s="49">
        <v>20</v>
      </c>
      <c r="AR4" s="49">
        <v>20</v>
      </c>
      <c r="AS4" s="50">
        <v>2</v>
      </c>
      <c r="AT4" s="36"/>
    </row>
    <row r="5" spans="1:46" s="51" customFormat="1" ht="15.75" thickBot="1" x14ac:dyDescent="0.3">
      <c r="A5" s="37"/>
      <c r="B5" s="47" t="s">
        <v>695</v>
      </c>
      <c r="C5" s="47" t="s">
        <v>694</v>
      </c>
      <c r="D5" s="47" t="s">
        <v>48</v>
      </c>
      <c r="E5" s="39">
        <f t="shared" si="0"/>
        <v>75</v>
      </c>
      <c r="F5" s="161">
        <f t="shared" si="1"/>
        <v>45</v>
      </c>
      <c r="G5" s="41">
        <f t="shared" si="2"/>
        <v>15</v>
      </c>
      <c r="H5" s="42"/>
      <c r="I5" s="42"/>
      <c r="J5" s="42"/>
      <c r="K5" s="44"/>
      <c r="L5" s="44"/>
      <c r="M5" s="44"/>
      <c r="N5" s="44"/>
      <c r="O5" s="44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30</v>
      </c>
      <c r="P5" s="45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25</v>
      </c>
      <c r="Q5" s="46">
        <f>SUM(racers6[[#This Row],[Tour de Sask Omnium (B)]]+racers6[[#This Row],[RMCC - Omnium (A)]]+racers6[[#This Row],[Tour de Bowness - Omnium (A)]])</f>
        <v>20</v>
      </c>
      <c r="R5" s="47"/>
      <c r="S5" s="48"/>
      <c r="T5" s="49"/>
      <c r="U5" s="50"/>
      <c r="V5" s="49"/>
      <c r="W5" s="49"/>
      <c r="X5" s="50"/>
      <c r="Y5" s="49"/>
      <c r="Z5" s="49"/>
      <c r="AA5" s="48">
        <v>15</v>
      </c>
      <c r="AB5" s="49">
        <v>25</v>
      </c>
      <c r="AC5" s="50">
        <v>15</v>
      </c>
      <c r="AD5" s="48">
        <v>20</v>
      </c>
      <c r="AE5" s="48"/>
      <c r="AF5" s="48"/>
      <c r="AG5" s="49"/>
      <c r="AH5" s="47"/>
      <c r="AI5" s="48"/>
      <c r="AJ5" s="49"/>
      <c r="AK5" s="49"/>
      <c r="AL5" s="48"/>
      <c r="AM5" s="50"/>
      <c r="AN5" s="47"/>
      <c r="AO5" s="48"/>
      <c r="AP5" s="49"/>
      <c r="AQ5" s="49"/>
      <c r="AR5" s="49"/>
      <c r="AS5" s="50"/>
    </row>
    <row r="6" spans="1:46" s="51" customFormat="1" ht="15.75" thickBot="1" x14ac:dyDescent="0.3">
      <c r="A6" s="37"/>
      <c r="B6" s="47" t="s">
        <v>599</v>
      </c>
      <c r="C6" s="47" t="s">
        <v>598</v>
      </c>
      <c r="D6" s="47" t="s">
        <v>34</v>
      </c>
      <c r="E6" s="39">
        <f t="shared" si="0"/>
        <v>73</v>
      </c>
      <c r="F6" s="161">
        <f t="shared" si="1"/>
        <v>58</v>
      </c>
      <c r="G6" s="41">
        <f t="shared" si="2"/>
        <v>0</v>
      </c>
      <c r="H6" s="42"/>
      <c r="I6" s="42"/>
      <c r="J6" s="42"/>
      <c r="K6" s="44"/>
      <c r="L6" s="44"/>
      <c r="M6" s="44"/>
      <c r="N6" s="44"/>
      <c r="O6" s="44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58</v>
      </c>
      <c r="P6" s="45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6" s="46">
        <f>SUM(racers6[[#This Row],[Tour de Sask Omnium (B)]]+racers6[[#This Row],[RMCC - Omnium (A)]]+racers6[[#This Row],[Tour de Bowness - Omnium (A)]])</f>
        <v>15</v>
      </c>
      <c r="R6" s="47"/>
      <c r="S6" s="48">
        <v>6</v>
      </c>
      <c r="T6" s="49"/>
      <c r="U6" s="50">
        <v>2</v>
      </c>
      <c r="V6" s="49"/>
      <c r="W6" s="49"/>
      <c r="X6" s="50">
        <v>30</v>
      </c>
      <c r="Y6" s="49">
        <v>20</v>
      </c>
      <c r="Z6" s="49">
        <v>15</v>
      </c>
      <c r="AA6" s="48"/>
      <c r="AB6" s="49"/>
      <c r="AC6" s="50"/>
      <c r="AD6" s="48"/>
      <c r="AE6" s="48"/>
      <c r="AF6" s="48"/>
      <c r="AG6" s="49"/>
      <c r="AH6" s="47"/>
      <c r="AI6" s="48"/>
      <c r="AJ6" s="49"/>
      <c r="AK6" s="49"/>
      <c r="AL6" s="48"/>
      <c r="AM6" s="50"/>
      <c r="AN6" s="47"/>
      <c r="AO6" s="48"/>
      <c r="AP6" s="49"/>
      <c r="AQ6" s="49"/>
      <c r="AR6" s="49"/>
      <c r="AS6" s="50"/>
    </row>
    <row r="7" spans="1:46" s="51" customFormat="1" ht="15.75" thickBot="1" x14ac:dyDescent="0.3">
      <c r="A7" s="37"/>
      <c r="B7" s="47" t="s">
        <v>385</v>
      </c>
      <c r="C7" s="47" t="s">
        <v>39</v>
      </c>
      <c r="D7" s="47" t="s">
        <v>52</v>
      </c>
      <c r="E7" s="39">
        <f t="shared" si="0"/>
        <v>70</v>
      </c>
      <c r="F7" s="161">
        <f t="shared" si="1"/>
        <v>66</v>
      </c>
      <c r="G7" s="41">
        <f t="shared" si="2"/>
        <v>0</v>
      </c>
      <c r="H7" s="42">
        <v>10</v>
      </c>
      <c r="I7" s="42"/>
      <c r="J7" s="42"/>
      <c r="K7" s="43">
        <v>6</v>
      </c>
      <c r="L7" s="43">
        <v>0</v>
      </c>
      <c r="M7" s="44"/>
      <c r="N7" s="44"/>
      <c r="O7" s="44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50</v>
      </c>
      <c r="P7" s="45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7" s="46">
        <f>SUM(racers6[[#This Row],[Tour de Sask Omnium (B)]]+racers6[[#This Row],[RMCC - Omnium (A)]]+racers6[[#This Row],[Tour de Bowness - Omnium (A)]])</f>
        <v>20</v>
      </c>
      <c r="R7" s="47"/>
      <c r="S7" s="48"/>
      <c r="T7" s="49"/>
      <c r="U7" s="50"/>
      <c r="V7" s="49"/>
      <c r="W7" s="49"/>
      <c r="X7" s="50">
        <v>35</v>
      </c>
      <c r="Y7" s="49">
        <v>15</v>
      </c>
      <c r="Z7" s="49">
        <v>20</v>
      </c>
      <c r="AA7" s="48"/>
      <c r="AB7" s="49"/>
      <c r="AC7" s="50"/>
      <c r="AD7" s="48"/>
      <c r="AE7" s="48"/>
      <c r="AF7" s="48"/>
      <c r="AG7" s="49"/>
      <c r="AH7" s="47"/>
      <c r="AI7" s="48"/>
      <c r="AJ7" s="49"/>
      <c r="AK7" s="49"/>
      <c r="AL7" s="48"/>
      <c r="AM7" s="50"/>
      <c r="AN7" s="47"/>
      <c r="AO7" s="48"/>
      <c r="AP7" s="49"/>
      <c r="AQ7" s="49"/>
      <c r="AR7" s="49"/>
      <c r="AS7" s="50"/>
    </row>
    <row r="8" spans="1:46" ht="15.75" thickBot="1" x14ac:dyDescent="0.3">
      <c r="A8" s="37"/>
      <c r="B8" s="177" t="s">
        <v>782</v>
      </c>
      <c r="C8" s="47" t="s">
        <v>39</v>
      </c>
      <c r="D8" s="47" t="s">
        <v>16</v>
      </c>
      <c r="E8" s="39">
        <f t="shared" si="0"/>
        <v>65</v>
      </c>
      <c r="F8" s="161">
        <f t="shared" si="1"/>
        <v>45</v>
      </c>
      <c r="G8" s="41">
        <f t="shared" si="2"/>
        <v>10</v>
      </c>
      <c r="H8" s="42"/>
      <c r="I8" s="42"/>
      <c r="J8" s="42"/>
      <c r="K8" s="44"/>
      <c r="L8" s="44"/>
      <c r="M8" s="44"/>
      <c r="N8" s="44"/>
      <c r="O8" s="44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35</v>
      </c>
      <c r="P8" s="45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10</v>
      </c>
      <c r="Q8" s="46">
        <f>SUM(racers6[[#This Row],[Tour de Sask Omnium (B)]]+racers6[[#This Row],[RMCC - Omnium (A)]]+racers6[[#This Row],[Tour de Bowness - Omnium (A)]])</f>
        <v>20</v>
      </c>
      <c r="R8" s="47"/>
      <c r="S8" s="48"/>
      <c r="T8" s="49"/>
      <c r="U8" s="50"/>
      <c r="V8" s="49"/>
      <c r="W8" s="49"/>
      <c r="X8" s="50"/>
      <c r="Y8" s="49"/>
      <c r="Z8" s="49"/>
      <c r="AA8" s="48"/>
      <c r="AB8" s="49"/>
      <c r="AC8" s="50"/>
      <c r="AD8" s="48"/>
      <c r="AE8" s="48"/>
      <c r="AF8" s="48"/>
      <c r="AG8" s="49"/>
      <c r="AH8" s="47"/>
      <c r="AI8" s="48"/>
      <c r="AJ8" s="49"/>
      <c r="AK8" s="49"/>
      <c r="AL8" s="48"/>
      <c r="AM8" s="50">
        <v>15</v>
      </c>
      <c r="AN8" s="47">
        <v>10</v>
      </c>
      <c r="AO8" s="48">
        <v>20</v>
      </c>
      <c r="AP8" s="49">
        <v>20</v>
      </c>
      <c r="AQ8" s="49"/>
      <c r="AR8" s="49"/>
      <c r="AS8" s="50"/>
      <c r="AT8" s="36"/>
    </row>
    <row r="9" spans="1:46" s="51" customFormat="1" ht="15.75" thickBot="1" x14ac:dyDescent="0.3">
      <c r="A9" s="37"/>
      <c r="B9" s="47" t="s">
        <v>639</v>
      </c>
      <c r="C9" s="47" t="s">
        <v>377</v>
      </c>
      <c r="D9" s="47" t="s">
        <v>16</v>
      </c>
      <c r="E9" s="39">
        <f t="shared" si="0"/>
        <v>56</v>
      </c>
      <c r="F9" s="161">
        <f t="shared" si="1"/>
        <v>41</v>
      </c>
      <c r="G9" s="41">
        <f t="shared" si="2"/>
        <v>0</v>
      </c>
      <c r="H9" s="42"/>
      <c r="I9" s="42"/>
      <c r="J9" s="42"/>
      <c r="K9" s="44"/>
      <c r="L9" s="44"/>
      <c r="M9" s="44"/>
      <c r="N9" s="44"/>
      <c r="O9" s="44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41</v>
      </c>
      <c r="P9" s="45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9" s="46">
        <f>SUM(racers6[[#This Row],[Tour de Sask Omnium (B)]]+racers6[[#This Row],[RMCC - Omnium (A)]]+racers6[[#This Row],[Tour de Bowness - Omnium (A)]])</f>
        <v>15</v>
      </c>
      <c r="R9" s="47"/>
      <c r="S9" s="48"/>
      <c r="T9" s="49">
        <v>6</v>
      </c>
      <c r="U9" s="50"/>
      <c r="V9" s="49"/>
      <c r="W9" s="49"/>
      <c r="X9" s="50"/>
      <c r="Y9" s="49"/>
      <c r="Z9" s="49"/>
      <c r="AA9" s="48">
        <v>25</v>
      </c>
      <c r="AB9" s="49"/>
      <c r="AC9" s="50">
        <v>10</v>
      </c>
      <c r="AD9" s="48">
        <v>15</v>
      </c>
      <c r="AE9" s="48"/>
      <c r="AF9" s="48"/>
      <c r="AG9" s="49"/>
      <c r="AH9" s="47"/>
      <c r="AI9" s="48"/>
      <c r="AJ9" s="49"/>
      <c r="AK9" s="49"/>
      <c r="AL9" s="48"/>
      <c r="AM9" s="50"/>
      <c r="AN9" s="47"/>
      <c r="AO9" s="48"/>
      <c r="AP9" s="49"/>
      <c r="AQ9" s="49"/>
      <c r="AR9" s="49"/>
      <c r="AS9" s="50"/>
    </row>
    <row r="10" spans="1:46" ht="15.75" thickBot="1" x14ac:dyDescent="0.3">
      <c r="A10" s="37"/>
      <c r="B10" s="47" t="s">
        <v>686</v>
      </c>
      <c r="C10" s="47" t="s">
        <v>148</v>
      </c>
      <c r="D10" s="47" t="s">
        <v>34</v>
      </c>
      <c r="E10" s="39">
        <f t="shared" si="0"/>
        <v>54</v>
      </c>
      <c r="F10" s="161">
        <f t="shared" si="1"/>
        <v>42</v>
      </c>
      <c r="G10" s="41">
        <f t="shared" si="2"/>
        <v>0</v>
      </c>
      <c r="H10" s="42"/>
      <c r="I10" s="42"/>
      <c r="J10" s="42"/>
      <c r="K10" s="44"/>
      <c r="L10" s="44"/>
      <c r="M10" s="44"/>
      <c r="N10" s="44"/>
      <c r="O10" s="44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42</v>
      </c>
      <c r="P10" s="45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10" s="46">
        <f>SUM(racers6[[#This Row],[Tour de Sask Omnium (B)]]+racers6[[#This Row],[RMCC - Omnium (A)]]+racers6[[#This Row],[Tour de Bowness - Omnium (A)]])</f>
        <v>12</v>
      </c>
      <c r="R10" s="47"/>
      <c r="S10" s="48"/>
      <c r="T10" s="49"/>
      <c r="U10" s="50"/>
      <c r="V10" s="49"/>
      <c r="W10" s="49"/>
      <c r="X10" s="50">
        <v>30</v>
      </c>
      <c r="Y10" s="49">
        <v>12</v>
      </c>
      <c r="Z10" s="49">
        <v>12</v>
      </c>
      <c r="AA10" s="48"/>
      <c r="AB10" s="49"/>
      <c r="AC10" s="50"/>
      <c r="AD10" s="48"/>
      <c r="AE10" s="48"/>
      <c r="AF10" s="48"/>
      <c r="AG10" s="49"/>
      <c r="AH10" s="47"/>
      <c r="AI10" s="48"/>
      <c r="AJ10" s="49"/>
      <c r="AK10" s="49"/>
      <c r="AL10" s="48"/>
      <c r="AM10" s="50"/>
      <c r="AN10" s="47"/>
      <c r="AO10" s="48"/>
      <c r="AP10" s="49"/>
      <c r="AQ10" s="49"/>
      <c r="AR10" s="49"/>
      <c r="AS10" s="50"/>
      <c r="AT10" s="36"/>
    </row>
    <row r="11" spans="1:46" ht="15.75" thickBot="1" x14ac:dyDescent="0.3">
      <c r="A11" s="37"/>
      <c r="B11" s="47" t="s">
        <v>590</v>
      </c>
      <c r="C11" s="47" t="s">
        <v>640</v>
      </c>
      <c r="D11" s="47" t="s">
        <v>52</v>
      </c>
      <c r="E11" s="39">
        <f t="shared" si="0"/>
        <v>47</v>
      </c>
      <c r="F11" s="161">
        <f t="shared" si="1"/>
        <v>35</v>
      </c>
      <c r="G11" s="41">
        <f t="shared" si="2"/>
        <v>0</v>
      </c>
      <c r="H11" s="42"/>
      <c r="I11" s="42"/>
      <c r="J11" s="42"/>
      <c r="K11" s="44"/>
      <c r="L11" s="44"/>
      <c r="M11" s="44"/>
      <c r="N11" s="44"/>
      <c r="O11" s="44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35</v>
      </c>
      <c r="P11" s="45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11" s="46">
        <f>SUM(racers6[[#This Row],[Tour de Sask Omnium (B)]]+racers6[[#This Row],[RMCC - Omnium (A)]]+racers6[[#This Row],[Tour de Bowness - Omnium (A)]])</f>
        <v>12</v>
      </c>
      <c r="R11" s="47"/>
      <c r="S11" s="48"/>
      <c r="T11" s="49"/>
      <c r="U11" s="50">
        <v>10</v>
      </c>
      <c r="V11" s="49"/>
      <c r="W11" s="49"/>
      <c r="X11" s="50"/>
      <c r="Y11" s="49"/>
      <c r="Z11" s="49"/>
      <c r="AA11" s="48"/>
      <c r="AB11" s="49"/>
      <c r="AC11" s="50">
        <v>25</v>
      </c>
      <c r="AD11" s="48">
        <v>12</v>
      </c>
      <c r="AE11" s="48"/>
      <c r="AF11" s="48"/>
      <c r="AG11" s="49"/>
      <c r="AH11" s="47"/>
      <c r="AI11" s="48"/>
      <c r="AJ11" s="49"/>
      <c r="AK11" s="49"/>
      <c r="AL11" s="48"/>
      <c r="AM11" s="50"/>
      <c r="AN11" s="47"/>
      <c r="AO11" s="48"/>
      <c r="AP11" s="49"/>
      <c r="AQ11" s="49"/>
      <c r="AR11" s="49"/>
      <c r="AS11" s="50"/>
      <c r="AT11" s="36"/>
    </row>
    <row r="12" spans="1:46" s="51" customFormat="1" ht="15.75" thickBot="1" x14ac:dyDescent="0.3">
      <c r="A12" s="37"/>
      <c r="B12" s="47" t="s">
        <v>687</v>
      </c>
      <c r="C12" s="47" t="s">
        <v>471</v>
      </c>
      <c r="D12" s="47" t="s">
        <v>125</v>
      </c>
      <c r="E12" s="39">
        <f t="shared" si="0"/>
        <v>47</v>
      </c>
      <c r="F12" s="161">
        <f t="shared" si="1"/>
        <v>35</v>
      </c>
      <c r="G12" s="41">
        <f t="shared" si="2"/>
        <v>0</v>
      </c>
      <c r="H12" s="42"/>
      <c r="I12" s="42"/>
      <c r="J12" s="42"/>
      <c r="K12" s="44"/>
      <c r="L12" s="44"/>
      <c r="M12" s="44"/>
      <c r="N12" s="44"/>
      <c r="O12" s="44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35</v>
      </c>
      <c r="P12" s="45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12" s="46">
        <f>SUM(racers6[[#This Row],[Tour de Sask Omnium (B)]]+racers6[[#This Row],[RMCC - Omnium (A)]]+racers6[[#This Row],[Tour de Bowness - Omnium (A)]])</f>
        <v>12</v>
      </c>
      <c r="R12" s="47"/>
      <c r="S12" s="48"/>
      <c r="T12" s="49"/>
      <c r="U12" s="50"/>
      <c r="V12" s="49"/>
      <c r="W12" s="49"/>
      <c r="X12" s="50">
        <v>23</v>
      </c>
      <c r="Y12" s="49">
        <v>12</v>
      </c>
      <c r="Z12" s="49">
        <v>12</v>
      </c>
      <c r="AA12" s="48"/>
      <c r="AB12" s="49"/>
      <c r="AC12" s="50"/>
      <c r="AD12" s="48"/>
      <c r="AE12" s="48"/>
      <c r="AF12" s="48"/>
      <c r="AG12" s="49"/>
      <c r="AH12" s="47"/>
      <c r="AI12" s="48"/>
      <c r="AJ12" s="49"/>
      <c r="AK12" s="49"/>
      <c r="AL12" s="48"/>
      <c r="AM12" s="50"/>
      <c r="AN12" s="47"/>
      <c r="AO12" s="48"/>
      <c r="AP12" s="49"/>
      <c r="AQ12" s="49"/>
      <c r="AR12" s="49"/>
      <c r="AS12" s="50"/>
    </row>
    <row r="13" spans="1:46" ht="15.75" thickBot="1" x14ac:dyDescent="0.3">
      <c r="A13" s="53"/>
      <c r="B13" s="38" t="s">
        <v>720</v>
      </c>
      <c r="C13" s="38" t="s">
        <v>321</v>
      </c>
      <c r="D13" s="38" t="s">
        <v>294</v>
      </c>
      <c r="E13" s="39">
        <f t="shared" si="0"/>
        <v>47</v>
      </c>
      <c r="F13" s="161">
        <f t="shared" si="1"/>
        <v>33</v>
      </c>
      <c r="G13" s="41">
        <f t="shared" si="2"/>
        <v>15</v>
      </c>
      <c r="H13" s="42"/>
      <c r="I13" s="42"/>
      <c r="J13" s="42"/>
      <c r="K13" s="43">
        <v>4</v>
      </c>
      <c r="L13" s="43">
        <v>6</v>
      </c>
      <c r="M13" s="44"/>
      <c r="N13" s="44"/>
      <c r="O13" s="44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14</v>
      </c>
      <c r="P13" s="45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33</v>
      </c>
      <c r="Q13" s="46">
        <f>SUM(racers6[[#This Row],[Tour de Sask Omnium (B)]]+racers6[[#This Row],[RMCC - Omnium (A)]]+racers6[[#This Row],[Tour de Bowness - Omnium (A)]])</f>
        <v>0</v>
      </c>
      <c r="R13" s="47"/>
      <c r="S13" s="48"/>
      <c r="T13" s="49"/>
      <c r="U13" s="50"/>
      <c r="V13" s="49"/>
      <c r="W13" s="49"/>
      <c r="X13" s="50"/>
      <c r="Y13" s="49"/>
      <c r="Z13" s="49"/>
      <c r="AA13" s="48">
        <v>4</v>
      </c>
      <c r="AB13" s="49">
        <v>6</v>
      </c>
      <c r="AC13" s="50"/>
      <c r="AD13" s="48"/>
      <c r="AE13" s="48">
        <v>12</v>
      </c>
      <c r="AF13" s="48"/>
      <c r="AG13" s="49"/>
      <c r="AH13" s="47"/>
      <c r="AI13" s="48">
        <v>15</v>
      </c>
      <c r="AJ13" s="49"/>
      <c r="AK13" s="49"/>
      <c r="AL13" s="48"/>
      <c r="AM13" s="50">
        <v>10</v>
      </c>
      <c r="AN13" s="47"/>
      <c r="AO13" s="48"/>
      <c r="AP13" s="49"/>
      <c r="AQ13" s="49"/>
      <c r="AR13" s="49"/>
      <c r="AS13" s="50"/>
      <c r="AT13" s="36"/>
    </row>
    <row r="14" spans="1:46" ht="15.75" thickBot="1" x14ac:dyDescent="0.3">
      <c r="A14" s="37"/>
      <c r="B14" s="47" t="s">
        <v>231</v>
      </c>
      <c r="C14" s="47" t="s">
        <v>332</v>
      </c>
      <c r="D14" s="47" t="s">
        <v>52</v>
      </c>
      <c r="E14" s="39">
        <f t="shared" si="0"/>
        <v>46</v>
      </c>
      <c r="F14" s="161">
        <f t="shared" si="1"/>
        <v>31</v>
      </c>
      <c r="G14" s="41">
        <f t="shared" si="2"/>
        <v>1</v>
      </c>
      <c r="H14" s="42"/>
      <c r="I14" s="42"/>
      <c r="J14" s="42"/>
      <c r="K14" s="44"/>
      <c r="L14" s="44"/>
      <c r="M14" s="44"/>
      <c r="N14" s="44"/>
      <c r="O14" s="44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30</v>
      </c>
      <c r="P14" s="45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1</v>
      </c>
      <c r="Q14" s="46">
        <f>SUM(racers6[[#This Row],[Tour de Sask Omnium (B)]]+racers6[[#This Row],[RMCC - Omnium (A)]]+racers6[[#This Row],[Tour de Bowness - Omnium (A)]])</f>
        <v>15</v>
      </c>
      <c r="R14" s="47"/>
      <c r="S14" s="48"/>
      <c r="T14" s="49"/>
      <c r="U14" s="50"/>
      <c r="V14" s="49"/>
      <c r="W14" s="49"/>
      <c r="X14" s="50"/>
      <c r="Y14" s="49"/>
      <c r="Z14" s="49"/>
      <c r="AA14" s="48"/>
      <c r="AB14" s="49">
        <v>1</v>
      </c>
      <c r="AC14" s="50"/>
      <c r="AD14" s="48"/>
      <c r="AE14" s="48"/>
      <c r="AF14" s="48">
        <v>12</v>
      </c>
      <c r="AG14" s="49"/>
      <c r="AH14" s="47"/>
      <c r="AI14" s="48"/>
      <c r="AJ14" s="49"/>
      <c r="AK14" s="49"/>
      <c r="AL14" s="48"/>
      <c r="AM14" s="50">
        <v>8</v>
      </c>
      <c r="AN14" s="47"/>
      <c r="AO14" s="48">
        <v>10</v>
      </c>
      <c r="AP14" s="49">
        <v>15</v>
      </c>
      <c r="AQ14" s="49"/>
      <c r="AR14" s="49"/>
      <c r="AS14" s="50"/>
      <c r="AT14" s="36"/>
    </row>
    <row r="15" spans="1:46" ht="15.75" thickBot="1" x14ac:dyDescent="0.3">
      <c r="A15" s="37"/>
      <c r="B15" s="47" t="s">
        <v>769</v>
      </c>
      <c r="C15" s="47" t="s">
        <v>740</v>
      </c>
      <c r="D15" s="47" t="s">
        <v>119</v>
      </c>
      <c r="E15" s="39">
        <f t="shared" si="0"/>
        <v>45</v>
      </c>
      <c r="F15" s="161">
        <f t="shared" si="1"/>
        <v>45</v>
      </c>
      <c r="G15" s="41">
        <f t="shared" si="2"/>
        <v>0</v>
      </c>
      <c r="H15" s="42"/>
      <c r="I15" s="42"/>
      <c r="J15" s="42"/>
      <c r="K15" s="44"/>
      <c r="L15" s="44"/>
      <c r="M15" s="44"/>
      <c r="N15" s="44"/>
      <c r="O15" s="44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45</v>
      </c>
      <c r="P15" s="45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15" s="46">
        <f>SUM(racers6[[#This Row],[Tour de Sask Omnium (B)]]+racers6[[#This Row],[RMCC - Omnium (A)]]+racers6[[#This Row],[Tour de Bowness - Omnium (A)]])</f>
        <v>0</v>
      </c>
      <c r="R15" s="47"/>
      <c r="S15" s="48"/>
      <c r="T15" s="49"/>
      <c r="U15" s="50"/>
      <c r="V15" s="49"/>
      <c r="W15" s="49"/>
      <c r="X15" s="50"/>
      <c r="Y15" s="49"/>
      <c r="Z15" s="49"/>
      <c r="AA15" s="48"/>
      <c r="AB15" s="49"/>
      <c r="AC15" s="50"/>
      <c r="AD15" s="48"/>
      <c r="AE15" s="48"/>
      <c r="AF15" s="48"/>
      <c r="AG15" s="49"/>
      <c r="AH15" s="47"/>
      <c r="AI15" s="48"/>
      <c r="AJ15" s="49"/>
      <c r="AK15" s="49">
        <v>25</v>
      </c>
      <c r="AL15" s="48">
        <v>20</v>
      </c>
      <c r="AM15" s="50"/>
      <c r="AN15" s="47"/>
      <c r="AO15" s="48"/>
      <c r="AP15" s="49"/>
      <c r="AQ15" s="49"/>
      <c r="AR15" s="49"/>
      <c r="AS15" s="50"/>
      <c r="AT15" s="36"/>
    </row>
    <row r="16" spans="1:46" ht="15.75" thickBot="1" x14ac:dyDescent="0.3">
      <c r="A16" s="37"/>
      <c r="B16" s="47" t="s">
        <v>601</v>
      </c>
      <c r="C16" s="47" t="s">
        <v>600</v>
      </c>
      <c r="D16" s="47" t="s">
        <v>179</v>
      </c>
      <c r="E16" s="39">
        <f t="shared" si="0"/>
        <v>45</v>
      </c>
      <c r="F16" s="161">
        <f t="shared" si="1"/>
        <v>33</v>
      </c>
      <c r="G16" s="41">
        <f t="shared" si="2"/>
        <v>10</v>
      </c>
      <c r="H16" s="42"/>
      <c r="I16" s="42"/>
      <c r="J16" s="42"/>
      <c r="K16" s="44"/>
      <c r="L16" s="44"/>
      <c r="M16" s="44"/>
      <c r="N16" s="44"/>
      <c r="O16" s="44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23</v>
      </c>
      <c r="P16" s="45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10</v>
      </c>
      <c r="Q16" s="46">
        <f>SUM(racers6[[#This Row],[Tour de Sask Omnium (B)]]+racers6[[#This Row],[RMCC - Omnium (A)]]+racers6[[#This Row],[Tour de Bowness - Omnium (A)]])</f>
        <v>12</v>
      </c>
      <c r="R16" s="47"/>
      <c r="S16" s="48">
        <v>4</v>
      </c>
      <c r="T16" s="49"/>
      <c r="U16" s="50"/>
      <c r="V16" s="49"/>
      <c r="W16" s="49"/>
      <c r="X16" s="50"/>
      <c r="Y16" s="49"/>
      <c r="Z16" s="49"/>
      <c r="AA16" s="48">
        <v>1</v>
      </c>
      <c r="AB16" s="49">
        <v>10</v>
      </c>
      <c r="AC16" s="50">
        <v>12</v>
      </c>
      <c r="AD16" s="48">
        <v>8</v>
      </c>
      <c r="AE16" s="48"/>
      <c r="AF16" s="48"/>
      <c r="AG16" s="49"/>
      <c r="AH16" s="47"/>
      <c r="AI16" s="48"/>
      <c r="AJ16" s="49"/>
      <c r="AK16" s="49"/>
      <c r="AL16" s="48"/>
      <c r="AM16" s="50"/>
      <c r="AN16" s="47"/>
      <c r="AO16" s="48">
        <v>6</v>
      </c>
      <c r="AP16" s="49">
        <v>4</v>
      </c>
      <c r="AQ16" s="49"/>
      <c r="AR16" s="49"/>
      <c r="AS16" s="50"/>
      <c r="AT16" s="36"/>
    </row>
    <row r="17" spans="1:46" ht="15.75" thickBot="1" x14ac:dyDescent="0.3">
      <c r="A17" s="37"/>
      <c r="B17" s="47" t="s">
        <v>717</v>
      </c>
      <c r="C17" s="47" t="s">
        <v>716</v>
      </c>
      <c r="D17" s="47" t="s">
        <v>19</v>
      </c>
      <c r="E17" s="39">
        <f t="shared" si="0"/>
        <v>43</v>
      </c>
      <c r="F17" s="161">
        <f t="shared" si="1"/>
        <v>43</v>
      </c>
      <c r="G17" s="41">
        <f t="shared" si="2"/>
        <v>6</v>
      </c>
      <c r="H17" s="42"/>
      <c r="I17" s="42"/>
      <c r="J17" s="42"/>
      <c r="K17" s="44"/>
      <c r="L17" s="44"/>
      <c r="M17" s="44"/>
      <c r="N17" s="44"/>
      <c r="O17" s="44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37</v>
      </c>
      <c r="P17" s="45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6</v>
      </c>
      <c r="Q17" s="46">
        <f>SUM(racers6[[#This Row],[Tour de Sask Omnium (B)]]+racers6[[#This Row],[RMCC - Omnium (A)]]+racers6[[#This Row],[Tour de Bowness - Omnium (A)]])</f>
        <v>0</v>
      </c>
      <c r="R17" s="47"/>
      <c r="S17" s="48"/>
      <c r="T17" s="49"/>
      <c r="U17" s="50"/>
      <c r="V17" s="49"/>
      <c r="W17" s="49"/>
      <c r="X17" s="50"/>
      <c r="Y17" s="49"/>
      <c r="Z17" s="49"/>
      <c r="AA17" s="48">
        <v>10</v>
      </c>
      <c r="AB17" s="49">
        <v>4</v>
      </c>
      <c r="AC17" s="50"/>
      <c r="AD17" s="48"/>
      <c r="AE17" s="48"/>
      <c r="AF17" s="48"/>
      <c r="AG17" s="49"/>
      <c r="AH17" s="47">
        <v>2</v>
      </c>
      <c r="AI17" s="48">
        <v>2</v>
      </c>
      <c r="AJ17" s="49"/>
      <c r="AK17" s="49">
        <v>15</v>
      </c>
      <c r="AL17" s="48">
        <v>10</v>
      </c>
      <c r="AM17" s="50"/>
      <c r="AN17" s="47"/>
      <c r="AO17" s="48"/>
      <c r="AP17" s="49"/>
      <c r="AQ17" s="49"/>
      <c r="AR17" s="49"/>
      <c r="AS17" s="50"/>
      <c r="AT17" s="36"/>
    </row>
    <row r="18" spans="1:46" s="51" customFormat="1" ht="15.75" customHeight="1" thickBot="1" x14ac:dyDescent="0.3">
      <c r="A18" s="37"/>
      <c r="B18" s="47" t="s">
        <v>770</v>
      </c>
      <c r="C18" s="47" t="s">
        <v>771</v>
      </c>
      <c r="D18" s="47" t="s">
        <v>34</v>
      </c>
      <c r="E18" s="39">
        <f t="shared" si="0"/>
        <v>40</v>
      </c>
      <c r="F18" s="161">
        <f t="shared" si="1"/>
        <v>40</v>
      </c>
      <c r="G18" s="41">
        <f t="shared" si="2"/>
        <v>0</v>
      </c>
      <c r="H18" s="42"/>
      <c r="I18" s="42"/>
      <c r="J18" s="42"/>
      <c r="K18" s="44"/>
      <c r="L18" s="44"/>
      <c r="M18" s="44"/>
      <c r="N18" s="44"/>
      <c r="O18" s="44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40</v>
      </c>
      <c r="P18" s="45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18" s="46">
        <f>SUM(racers6[[#This Row],[Tour de Sask Omnium (B)]]+racers6[[#This Row],[RMCC - Omnium (A)]]+racers6[[#This Row],[Tour de Bowness - Omnium (A)]])</f>
        <v>0</v>
      </c>
      <c r="R18" s="47"/>
      <c r="S18" s="48"/>
      <c r="T18" s="49"/>
      <c r="U18" s="50"/>
      <c r="V18" s="49"/>
      <c r="W18" s="49"/>
      <c r="X18" s="50"/>
      <c r="Y18" s="49"/>
      <c r="Z18" s="49"/>
      <c r="AA18" s="48"/>
      <c r="AB18" s="49"/>
      <c r="AC18" s="50"/>
      <c r="AD18" s="48"/>
      <c r="AE18" s="48"/>
      <c r="AF18" s="48">
        <v>20</v>
      </c>
      <c r="AG18" s="49"/>
      <c r="AH18" s="47"/>
      <c r="AI18" s="48"/>
      <c r="AJ18" s="49"/>
      <c r="AK18" s="49">
        <v>20</v>
      </c>
      <c r="AL18" s="48"/>
      <c r="AM18" s="50"/>
      <c r="AN18" s="47"/>
      <c r="AO18" s="48"/>
      <c r="AP18" s="49"/>
      <c r="AQ18" s="49"/>
      <c r="AR18" s="49"/>
      <c r="AS18" s="50"/>
    </row>
    <row r="19" spans="1:46" ht="15.75" thickBot="1" x14ac:dyDescent="0.3">
      <c r="A19" s="53"/>
      <c r="B19" s="38" t="s">
        <v>469</v>
      </c>
      <c r="C19" s="38" t="s">
        <v>322</v>
      </c>
      <c r="D19" s="38" t="s">
        <v>125</v>
      </c>
      <c r="E19" s="39">
        <f t="shared" si="0"/>
        <v>40</v>
      </c>
      <c r="F19" s="161">
        <f t="shared" si="1"/>
        <v>32</v>
      </c>
      <c r="G19" s="41">
        <f t="shared" si="2"/>
        <v>4</v>
      </c>
      <c r="H19" s="42"/>
      <c r="I19" s="42"/>
      <c r="J19" s="42"/>
      <c r="K19" s="43">
        <v>2</v>
      </c>
      <c r="L19" s="43">
        <v>0</v>
      </c>
      <c r="M19" s="44"/>
      <c r="N19" s="44"/>
      <c r="O19" s="44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26</v>
      </c>
      <c r="P19" s="45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4</v>
      </c>
      <c r="Q19" s="46">
        <f>SUM(racers6[[#This Row],[Tour de Sask Omnium (B)]]+racers6[[#This Row],[RMCC - Omnium (A)]]+racers6[[#This Row],[Tour de Bowness - Omnium (A)]])</f>
        <v>10</v>
      </c>
      <c r="R19" s="47"/>
      <c r="S19" s="48"/>
      <c r="T19" s="49">
        <v>4</v>
      </c>
      <c r="U19" s="50"/>
      <c r="V19" s="49"/>
      <c r="W19" s="49"/>
      <c r="X19" s="50">
        <v>12</v>
      </c>
      <c r="Y19" s="49">
        <v>10</v>
      </c>
      <c r="Z19" s="49">
        <v>10</v>
      </c>
      <c r="AA19" s="48"/>
      <c r="AB19" s="49"/>
      <c r="AC19" s="50"/>
      <c r="AD19" s="48"/>
      <c r="AE19" s="48"/>
      <c r="AF19" s="48"/>
      <c r="AG19" s="49"/>
      <c r="AH19" s="47"/>
      <c r="AI19" s="48">
        <v>4</v>
      </c>
      <c r="AJ19" s="49"/>
      <c r="AK19" s="49"/>
      <c r="AL19" s="48"/>
      <c r="AM19" s="50"/>
      <c r="AN19" s="47"/>
      <c r="AO19" s="48"/>
      <c r="AP19" s="49"/>
      <c r="AQ19" s="49"/>
      <c r="AR19" s="49"/>
      <c r="AS19" s="50"/>
      <c r="AT19" s="36"/>
    </row>
    <row r="20" spans="1:46" s="51" customFormat="1" ht="15.75" thickBot="1" x14ac:dyDescent="0.3">
      <c r="A20" s="37"/>
      <c r="B20" s="47" t="s">
        <v>407</v>
      </c>
      <c r="C20" s="47" t="s">
        <v>393</v>
      </c>
      <c r="D20" s="47" t="s">
        <v>13</v>
      </c>
      <c r="E20" s="39">
        <f t="shared" si="0"/>
        <v>37</v>
      </c>
      <c r="F20" s="162">
        <f t="shared" si="1"/>
        <v>37</v>
      </c>
      <c r="G20" s="41">
        <f t="shared" si="2"/>
        <v>15</v>
      </c>
      <c r="H20" s="42"/>
      <c r="I20" s="42"/>
      <c r="J20" s="42"/>
      <c r="K20" s="43">
        <v>0</v>
      </c>
      <c r="L20" s="43">
        <v>27</v>
      </c>
      <c r="M20" s="44"/>
      <c r="N20" s="44"/>
      <c r="O20" s="44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22</v>
      </c>
      <c r="P20" s="45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15</v>
      </c>
      <c r="Q20" s="46">
        <f>SUM(racers6[[#This Row],[Tour de Sask Omnium (B)]]+racers6[[#This Row],[RMCC - Omnium (A)]]+racers6[[#This Row],[Tour de Bowness - Omnium (A)]])</f>
        <v>0</v>
      </c>
      <c r="R20" s="47"/>
      <c r="S20" s="48"/>
      <c r="T20" s="49"/>
      <c r="U20" s="50"/>
      <c r="V20" s="49"/>
      <c r="W20" s="49">
        <v>15</v>
      </c>
      <c r="X20" s="50"/>
      <c r="Y20" s="49"/>
      <c r="Z20" s="49"/>
      <c r="AA20" s="48"/>
      <c r="AB20" s="49"/>
      <c r="AC20" s="50"/>
      <c r="AD20" s="48"/>
      <c r="AE20" s="48"/>
      <c r="AF20" s="48">
        <v>10</v>
      </c>
      <c r="AG20" s="49"/>
      <c r="AH20" s="47">
        <v>4</v>
      </c>
      <c r="AI20" s="48"/>
      <c r="AJ20" s="49"/>
      <c r="AK20" s="49"/>
      <c r="AL20" s="48"/>
      <c r="AM20" s="50"/>
      <c r="AN20" s="47"/>
      <c r="AO20" s="48"/>
      <c r="AP20" s="49"/>
      <c r="AQ20" s="49"/>
      <c r="AR20" s="49"/>
      <c r="AS20" s="50">
        <v>8</v>
      </c>
    </row>
    <row r="21" spans="1:46" s="51" customFormat="1" ht="15.75" thickBot="1" x14ac:dyDescent="0.3">
      <c r="A21" s="37"/>
      <c r="B21" s="47" t="s">
        <v>587</v>
      </c>
      <c r="C21" s="47" t="s">
        <v>532</v>
      </c>
      <c r="D21" s="47" t="s">
        <v>34</v>
      </c>
      <c r="E21" s="39">
        <f t="shared" si="0"/>
        <v>33</v>
      </c>
      <c r="F21" s="161">
        <f t="shared" si="1"/>
        <v>32</v>
      </c>
      <c r="G21" s="41">
        <f t="shared" si="2"/>
        <v>10</v>
      </c>
      <c r="H21" s="42"/>
      <c r="I21" s="42"/>
      <c r="J21" s="42"/>
      <c r="K21" s="44"/>
      <c r="L21" s="44"/>
      <c r="M21" s="44"/>
      <c r="N21" s="44"/>
      <c r="O21" s="44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22</v>
      </c>
      <c r="P21" s="45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10</v>
      </c>
      <c r="Q21" s="46">
        <f>SUM(racers6[[#This Row],[Tour de Sask Omnium (B)]]+racers6[[#This Row],[RMCC - Omnium (A)]]+racers6[[#This Row],[Tour de Bowness - Omnium (A)]])</f>
        <v>1</v>
      </c>
      <c r="R21" s="47"/>
      <c r="S21" s="48"/>
      <c r="T21" s="49"/>
      <c r="U21" s="50"/>
      <c r="V21" s="49"/>
      <c r="W21" s="49"/>
      <c r="X21" s="50"/>
      <c r="Y21" s="49"/>
      <c r="Z21" s="49"/>
      <c r="AA21" s="48"/>
      <c r="AB21" s="49"/>
      <c r="AC21" s="50"/>
      <c r="AD21" s="48"/>
      <c r="AE21" s="48"/>
      <c r="AF21" s="48"/>
      <c r="AG21" s="49"/>
      <c r="AH21" s="47"/>
      <c r="AI21" s="48"/>
      <c r="AJ21" s="49"/>
      <c r="AK21" s="49">
        <v>6</v>
      </c>
      <c r="AL21" s="48">
        <v>12</v>
      </c>
      <c r="AM21" s="50">
        <v>4</v>
      </c>
      <c r="AN21" s="47"/>
      <c r="AO21" s="48"/>
      <c r="AP21" s="49">
        <v>1</v>
      </c>
      <c r="AQ21" s="49">
        <v>10</v>
      </c>
      <c r="AR21" s="49"/>
      <c r="AS21" s="50"/>
    </row>
    <row r="22" spans="1:46" ht="15.75" thickBot="1" x14ac:dyDescent="0.3">
      <c r="A22" s="37"/>
      <c r="B22" s="47" t="s">
        <v>780</v>
      </c>
      <c r="C22" s="47" t="s">
        <v>781</v>
      </c>
      <c r="D22" s="47" t="s">
        <v>34</v>
      </c>
      <c r="E22" s="39">
        <f t="shared" si="0"/>
        <v>32</v>
      </c>
      <c r="F22" s="161">
        <f t="shared" si="1"/>
        <v>32</v>
      </c>
      <c r="G22" s="41">
        <f t="shared" si="2"/>
        <v>12</v>
      </c>
      <c r="H22" s="42"/>
      <c r="I22" s="42"/>
      <c r="J22" s="42"/>
      <c r="K22" s="44"/>
      <c r="L22" s="44"/>
      <c r="M22" s="44"/>
      <c r="N22" s="44"/>
      <c r="O22" s="44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20</v>
      </c>
      <c r="P22" s="45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12</v>
      </c>
      <c r="Q22" s="46">
        <f>SUM(racers6[[#This Row],[Tour de Sask Omnium (B)]]+racers6[[#This Row],[RMCC - Omnium (A)]]+racers6[[#This Row],[Tour de Bowness - Omnium (A)]])</f>
        <v>0</v>
      </c>
      <c r="R22" s="47"/>
      <c r="S22" s="48"/>
      <c r="T22" s="49"/>
      <c r="U22" s="50"/>
      <c r="V22" s="49"/>
      <c r="W22" s="49"/>
      <c r="X22" s="50"/>
      <c r="Y22" s="49"/>
      <c r="Z22" s="49"/>
      <c r="AA22" s="48"/>
      <c r="AB22" s="49"/>
      <c r="AC22" s="50"/>
      <c r="AD22" s="48"/>
      <c r="AE22" s="48"/>
      <c r="AF22" s="48"/>
      <c r="AG22" s="49"/>
      <c r="AH22" s="47"/>
      <c r="AI22" s="48"/>
      <c r="AJ22" s="49"/>
      <c r="AK22" s="49"/>
      <c r="AL22" s="48"/>
      <c r="AM22" s="50">
        <v>20</v>
      </c>
      <c r="AN22" s="47">
        <v>12</v>
      </c>
      <c r="AO22" s="48"/>
      <c r="AP22" s="49"/>
      <c r="AQ22" s="49"/>
      <c r="AR22" s="49"/>
      <c r="AS22" s="50"/>
      <c r="AT22" s="36"/>
    </row>
    <row r="23" spans="1:46" ht="15.75" thickBot="1" x14ac:dyDescent="0.3">
      <c r="A23" s="37"/>
      <c r="B23" s="47" t="s">
        <v>721</v>
      </c>
      <c r="C23" s="47" t="s">
        <v>115</v>
      </c>
      <c r="D23" s="47" t="s">
        <v>52</v>
      </c>
      <c r="E23" s="39">
        <f t="shared" si="0"/>
        <v>32</v>
      </c>
      <c r="F23" s="40">
        <f t="shared" si="1"/>
        <v>17</v>
      </c>
      <c r="G23" s="41">
        <f t="shared" si="2"/>
        <v>15</v>
      </c>
      <c r="H23" s="42"/>
      <c r="I23" s="42"/>
      <c r="J23" s="42"/>
      <c r="K23" s="44"/>
      <c r="L23" s="44"/>
      <c r="M23" s="44"/>
      <c r="N23" s="44"/>
      <c r="O23" s="44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2</v>
      </c>
      <c r="P23" s="45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20</v>
      </c>
      <c r="Q23" s="46">
        <f>SUM(racers6[[#This Row],[Tour de Sask Omnium (B)]]+racers6[[#This Row],[RMCC - Omnium (A)]]+racers6[[#This Row],[Tour de Bowness - Omnium (A)]])</f>
        <v>10</v>
      </c>
      <c r="R23" s="47"/>
      <c r="S23" s="48"/>
      <c r="T23" s="49"/>
      <c r="U23" s="50"/>
      <c r="V23" s="49"/>
      <c r="W23" s="49"/>
      <c r="X23" s="50"/>
      <c r="Y23" s="49"/>
      <c r="Z23" s="49"/>
      <c r="AA23" s="48">
        <v>2</v>
      </c>
      <c r="AB23" s="49"/>
      <c r="AC23" s="50"/>
      <c r="AD23" s="48"/>
      <c r="AE23" s="48"/>
      <c r="AF23" s="48"/>
      <c r="AG23" s="49"/>
      <c r="AH23" s="47"/>
      <c r="AI23" s="48"/>
      <c r="AJ23" s="49"/>
      <c r="AK23" s="49"/>
      <c r="AL23" s="48"/>
      <c r="AM23" s="50"/>
      <c r="AN23" s="47">
        <v>20</v>
      </c>
      <c r="AO23" s="48"/>
      <c r="AP23" s="49">
        <v>10</v>
      </c>
      <c r="AQ23" s="49"/>
      <c r="AR23" s="49"/>
      <c r="AS23" s="50"/>
      <c r="AT23" s="36"/>
    </row>
    <row r="24" spans="1:46" ht="15.75" thickBot="1" x14ac:dyDescent="0.3">
      <c r="A24" s="37"/>
      <c r="B24" s="47" t="s">
        <v>636</v>
      </c>
      <c r="C24" s="47" t="s">
        <v>637</v>
      </c>
      <c r="D24" s="47" t="s">
        <v>52</v>
      </c>
      <c r="E24" s="39">
        <f t="shared" si="0"/>
        <v>31</v>
      </c>
      <c r="F24" s="161">
        <f t="shared" si="1"/>
        <v>31</v>
      </c>
      <c r="G24" s="41">
        <f t="shared" si="2"/>
        <v>10</v>
      </c>
      <c r="H24" s="42"/>
      <c r="I24" s="42"/>
      <c r="J24" s="42"/>
      <c r="K24" s="44"/>
      <c r="L24" s="44"/>
      <c r="M24" s="44"/>
      <c r="N24" s="44"/>
      <c r="O24" s="44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21</v>
      </c>
      <c r="P24" s="45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10</v>
      </c>
      <c r="Q24" s="46">
        <f>SUM(racers6[[#This Row],[Tour de Sask Omnium (B)]]+racers6[[#This Row],[RMCC - Omnium (A)]]+racers6[[#This Row],[Tour de Bowness - Omnium (A)]])</f>
        <v>0</v>
      </c>
      <c r="R24" s="47"/>
      <c r="S24" s="48"/>
      <c r="T24" s="49">
        <v>15</v>
      </c>
      <c r="U24" s="50">
        <v>6</v>
      </c>
      <c r="V24" s="49"/>
      <c r="W24" s="49">
        <v>10</v>
      </c>
      <c r="X24" s="50"/>
      <c r="Y24" s="49"/>
      <c r="Z24" s="49"/>
      <c r="AA24" s="48"/>
      <c r="AB24" s="49"/>
      <c r="AC24" s="50"/>
      <c r="AD24" s="48"/>
      <c r="AE24" s="48"/>
      <c r="AF24" s="48"/>
      <c r="AG24" s="49"/>
      <c r="AH24" s="47"/>
      <c r="AI24" s="48"/>
      <c r="AJ24" s="49"/>
      <c r="AK24" s="49"/>
      <c r="AL24" s="48"/>
      <c r="AM24" s="50"/>
      <c r="AN24" s="47"/>
      <c r="AO24" s="48"/>
      <c r="AP24" s="49"/>
      <c r="AQ24" s="49"/>
      <c r="AR24" s="49"/>
      <c r="AS24" s="50"/>
      <c r="AT24" s="36"/>
    </row>
    <row r="25" spans="1:46" ht="15.75" thickBot="1" x14ac:dyDescent="0.3">
      <c r="A25" s="37"/>
      <c r="B25" s="47" t="s">
        <v>714</v>
      </c>
      <c r="C25" s="47" t="s">
        <v>715</v>
      </c>
      <c r="D25" s="47" t="s">
        <v>13</v>
      </c>
      <c r="E25" s="39">
        <f t="shared" si="0"/>
        <v>31</v>
      </c>
      <c r="F25" s="161">
        <f t="shared" si="1"/>
        <v>31</v>
      </c>
      <c r="G25" s="41">
        <f t="shared" si="2"/>
        <v>15</v>
      </c>
      <c r="H25" s="42"/>
      <c r="I25" s="42"/>
      <c r="J25" s="42"/>
      <c r="K25" s="44"/>
      <c r="L25" s="44"/>
      <c r="M25" s="44"/>
      <c r="N25" s="44"/>
      <c r="O25" s="44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16</v>
      </c>
      <c r="P25" s="45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15</v>
      </c>
      <c r="Q25" s="46">
        <f>SUM(racers6[[#This Row],[Tour de Sask Omnium (B)]]+racers6[[#This Row],[RMCC - Omnium (A)]]+racers6[[#This Row],[Tour de Bowness - Omnium (A)]])</f>
        <v>0</v>
      </c>
      <c r="R25" s="47"/>
      <c r="S25" s="48"/>
      <c r="T25" s="49"/>
      <c r="U25" s="50"/>
      <c r="V25" s="49"/>
      <c r="W25" s="49"/>
      <c r="X25" s="50"/>
      <c r="Y25" s="49"/>
      <c r="Z25" s="49"/>
      <c r="AA25" s="48">
        <v>12</v>
      </c>
      <c r="AB25" s="49">
        <v>15</v>
      </c>
      <c r="AC25" s="50"/>
      <c r="AD25" s="48"/>
      <c r="AE25" s="48"/>
      <c r="AF25" s="48">
        <v>4</v>
      </c>
      <c r="AG25" s="49"/>
      <c r="AH25" s="47"/>
      <c r="AI25" s="48"/>
      <c r="AJ25" s="49"/>
      <c r="AK25" s="49"/>
      <c r="AL25" s="48"/>
      <c r="AM25" s="50"/>
      <c r="AN25" s="47"/>
      <c r="AO25" s="48"/>
      <c r="AP25" s="49"/>
      <c r="AQ25" s="49"/>
      <c r="AR25" s="49"/>
      <c r="AS25" s="50"/>
      <c r="AT25" s="36"/>
    </row>
    <row r="26" spans="1:46" ht="15.75" thickBot="1" x14ac:dyDescent="0.3">
      <c r="A26" s="37"/>
      <c r="B26" s="47" t="s">
        <v>613</v>
      </c>
      <c r="C26" s="47" t="s">
        <v>368</v>
      </c>
      <c r="D26" s="47" t="s">
        <v>48</v>
      </c>
      <c r="E26" s="39">
        <f t="shared" si="0"/>
        <v>30</v>
      </c>
      <c r="F26" s="161">
        <f t="shared" si="1"/>
        <v>36</v>
      </c>
      <c r="G26" s="41">
        <f t="shared" si="2"/>
        <v>10</v>
      </c>
      <c r="H26" s="42">
        <v>10</v>
      </c>
      <c r="I26" s="42"/>
      <c r="J26" s="42"/>
      <c r="K26" s="44"/>
      <c r="L26" s="44"/>
      <c r="M26" s="44"/>
      <c r="N26" s="44"/>
      <c r="O26" s="44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16</v>
      </c>
      <c r="P26" s="45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10</v>
      </c>
      <c r="Q26" s="46">
        <f>SUM(racers6[[#This Row],[Tour de Sask Omnium (B)]]+racers6[[#This Row],[RMCC - Omnium (A)]]+racers6[[#This Row],[Tour de Bowness - Omnium (A)]])</f>
        <v>4</v>
      </c>
      <c r="R26" s="47"/>
      <c r="S26" s="48"/>
      <c r="T26" s="49"/>
      <c r="U26" s="50"/>
      <c r="V26" s="49"/>
      <c r="W26" s="49"/>
      <c r="X26" s="50"/>
      <c r="Y26" s="49"/>
      <c r="Z26" s="49"/>
      <c r="AA26" s="48"/>
      <c r="AB26" s="49"/>
      <c r="AC26" s="50">
        <v>6</v>
      </c>
      <c r="AD26" s="48">
        <v>4</v>
      </c>
      <c r="AE26" s="48"/>
      <c r="AF26" s="48"/>
      <c r="AG26" s="49"/>
      <c r="AH26" s="47"/>
      <c r="AI26" s="48">
        <v>10</v>
      </c>
      <c r="AJ26" s="49"/>
      <c r="AK26" s="49">
        <v>10</v>
      </c>
      <c r="AL26" s="48"/>
      <c r="AM26" s="50"/>
      <c r="AN26" s="47"/>
      <c r="AO26" s="48"/>
      <c r="AP26" s="49"/>
      <c r="AQ26" s="49"/>
      <c r="AR26" s="49"/>
      <c r="AS26" s="50"/>
      <c r="AT26" s="36"/>
    </row>
    <row r="27" spans="1:46" ht="15.75" thickBot="1" x14ac:dyDescent="0.3">
      <c r="A27" s="37"/>
      <c r="B27" s="38" t="s">
        <v>578</v>
      </c>
      <c r="C27" s="38" t="s">
        <v>272</v>
      </c>
      <c r="D27" s="38" t="s">
        <v>52</v>
      </c>
      <c r="E27" s="39">
        <f t="shared" si="0"/>
        <v>30</v>
      </c>
      <c r="F27" s="161">
        <f t="shared" si="1"/>
        <v>35</v>
      </c>
      <c r="G27" s="41">
        <f t="shared" si="2"/>
        <v>15</v>
      </c>
      <c r="H27" s="42">
        <v>10</v>
      </c>
      <c r="I27" s="42"/>
      <c r="J27" s="42"/>
      <c r="K27" s="43"/>
      <c r="L27" s="43"/>
      <c r="M27" s="44"/>
      <c r="N27" s="44"/>
      <c r="O27" s="44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10</v>
      </c>
      <c r="P27" s="45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20</v>
      </c>
      <c r="Q27" s="46">
        <f>SUM(racers6[[#This Row],[Tour de Sask Omnium (B)]]+racers6[[#This Row],[RMCC - Omnium (A)]]+racers6[[#This Row],[Tour de Bowness - Omnium (A)]])</f>
        <v>0</v>
      </c>
      <c r="R27" s="47"/>
      <c r="S27" s="48"/>
      <c r="T27" s="49">
        <v>10</v>
      </c>
      <c r="U27" s="50"/>
      <c r="V27" s="49"/>
      <c r="W27" s="49">
        <v>20</v>
      </c>
      <c r="X27" s="50"/>
      <c r="Y27" s="49"/>
      <c r="Z27" s="49"/>
      <c r="AA27" s="48"/>
      <c r="AB27" s="49"/>
      <c r="AC27" s="50"/>
      <c r="AD27" s="48"/>
      <c r="AE27" s="48"/>
      <c r="AF27" s="48"/>
      <c r="AG27" s="49"/>
      <c r="AH27" s="47"/>
      <c r="AI27" s="48"/>
      <c r="AJ27" s="49"/>
      <c r="AK27" s="49"/>
      <c r="AL27" s="48"/>
      <c r="AM27" s="50"/>
      <c r="AN27" s="47"/>
      <c r="AO27" s="48"/>
      <c r="AP27" s="49"/>
      <c r="AQ27" s="49"/>
      <c r="AR27" s="49"/>
      <c r="AS27" s="50"/>
      <c r="AT27" s="36"/>
    </row>
    <row r="28" spans="1:46" ht="15.75" thickBot="1" x14ac:dyDescent="0.3">
      <c r="A28" s="53"/>
      <c r="B28" s="174" t="s">
        <v>436</v>
      </c>
      <c r="C28" s="38" t="s">
        <v>511</v>
      </c>
      <c r="D28" s="38" t="s">
        <v>52</v>
      </c>
      <c r="E28" s="39">
        <f t="shared" si="0"/>
        <v>30</v>
      </c>
      <c r="F28" s="173">
        <f t="shared" si="1"/>
        <v>32</v>
      </c>
      <c r="G28" s="41">
        <f t="shared" si="2"/>
        <v>8</v>
      </c>
      <c r="H28" s="42"/>
      <c r="I28" s="42"/>
      <c r="J28" s="42"/>
      <c r="K28" s="43">
        <v>2</v>
      </c>
      <c r="L28" s="43">
        <v>0</v>
      </c>
      <c r="M28" s="44"/>
      <c r="N28" s="44"/>
      <c r="O28" s="44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22</v>
      </c>
      <c r="P28" s="45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8</v>
      </c>
      <c r="Q28" s="46">
        <f>SUM(racers6[[#This Row],[Tour de Sask Omnium (B)]]+racers6[[#This Row],[RMCC - Omnium (A)]]+racers6[[#This Row],[Tour de Bowness - Omnium (A)]])</f>
        <v>0</v>
      </c>
      <c r="R28" s="47"/>
      <c r="S28" s="48"/>
      <c r="T28" s="49">
        <v>2</v>
      </c>
      <c r="U28" s="50">
        <v>20</v>
      </c>
      <c r="V28" s="49"/>
      <c r="W28" s="49">
        <v>8</v>
      </c>
      <c r="X28" s="50"/>
      <c r="Y28" s="49"/>
      <c r="Z28" s="49"/>
      <c r="AA28" s="48"/>
      <c r="AB28" s="49"/>
      <c r="AC28" s="50"/>
      <c r="AD28" s="48"/>
      <c r="AE28" s="48"/>
      <c r="AF28" s="48"/>
      <c r="AG28" s="49"/>
      <c r="AH28" s="47"/>
      <c r="AI28" s="48"/>
      <c r="AJ28" s="49"/>
      <c r="AK28" s="49"/>
      <c r="AL28" s="48"/>
      <c r="AM28" s="50"/>
      <c r="AN28" s="47"/>
      <c r="AO28" s="48"/>
      <c r="AP28" s="49"/>
      <c r="AQ28" s="49"/>
      <c r="AR28" s="49"/>
      <c r="AS28" s="50"/>
      <c r="AT28" s="36"/>
    </row>
    <row r="29" spans="1:46" ht="15.75" thickBot="1" x14ac:dyDescent="0.3">
      <c r="A29" s="53"/>
      <c r="B29" s="38" t="s">
        <v>467</v>
      </c>
      <c r="C29" s="38" t="s">
        <v>468</v>
      </c>
      <c r="D29" s="38" t="s">
        <v>107</v>
      </c>
      <c r="E29" s="39">
        <f t="shared" si="0"/>
        <v>29</v>
      </c>
      <c r="F29" s="161">
        <f t="shared" si="1"/>
        <v>48</v>
      </c>
      <c r="G29" s="41">
        <f t="shared" si="2"/>
        <v>15</v>
      </c>
      <c r="H29" s="42"/>
      <c r="I29" s="42"/>
      <c r="J29" s="42"/>
      <c r="K29" s="43">
        <v>4</v>
      </c>
      <c r="L29" s="43">
        <v>20</v>
      </c>
      <c r="M29" s="44"/>
      <c r="N29" s="44"/>
      <c r="O29" s="44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29</v>
      </c>
      <c r="P29" s="45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29" s="46">
        <f>SUM(racers6[[#This Row],[Tour de Sask Omnium (B)]]+racers6[[#This Row],[RMCC - Omnium (A)]]+racers6[[#This Row],[Tour de Bowness - Omnium (A)]])</f>
        <v>0</v>
      </c>
      <c r="R29" s="47"/>
      <c r="S29" s="48">
        <v>2</v>
      </c>
      <c r="T29" s="49"/>
      <c r="U29" s="50"/>
      <c r="V29" s="49"/>
      <c r="W29" s="49"/>
      <c r="X29" s="50"/>
      <c r="Y29" s="49"/>
      <c r="Z29" s="49"/>
      <c r="AA29" s="48"/>
      <c r="AB29" s="49"/>
      <c r="AC29" s="50"/>
      <c r="AD29" s="48"/>
      <c r="AE29" s="48"/>
      <c r="AF29" s="48"/>
      <c r="AG29" s="49"/>
      <c r="AH29" s="47"/>
      <c r="AI29" s="48"/>
      <c r="AJ29" s="49"/>
      <c r="AK29" s="49">
        <v>12</v>
      </c>
      <c r="AL29" s="48">
        <v>15</v>
      </c>
      <c r="AM29" s="50"/>
      <c r="AN29" s="47"/>
      <c r="AO29" s="48"/>
      <c r="AP29" s="49"/>
      <c r="AQ29" s="49"/>
      <c r="AR29" s="49"/>
      <c r="AS29" s="50"/>
      <c r="AT29" s="36"/>
    </row>
    <row r="30" spans="1:46" ht="15.75" thickBot="1" x14ac:dyDescent="0.3">
      <c r="A30" s="37"/>
      <c r="B30" s="47" t="s">
        <v>734</v>
      </c>
      <c r="C30" s="47" t="s">
        <v>735</v>
      </c>
      <c r="D30" s="47" t="s">
        <v>34</v>
      </c>
      <c r="E30" s="39">
        <f t="shared" si="0"/>
        <v>29</v>
      </c>
      <c r="F30" s="40">
        <f t="shared" si="1"/>
        <v>23</v>
      </c>
      <c r="G30" s="41">
        <f t="shared" si="2"/>
        <v>15</v>
      </c>
      <c r="H30" s="42"/>
      <c r="I30" s="42"/>
      <c r="J30" s="42"/>
      <c r="K30" s="44"/>
      <c r="L30" s="44"/>
      <c r="M30" s="44"/>
      <c r="N30" s="44"/>
      <c r="O30" s="44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8</v>
      </c>
      <c r="P30" s="45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15</v>
      </c>
      <c r="Q30" s="46">
        <f>SUM(racers6[[#This Row],[Tour de Sask Omnium (B)]]+racers6[[#This Row],[RMCC - Omnium (A)]]+racers6[[#This Row],[Tour de Bowness - Omnium (A)]])</f>
        <v>6</v>
      </c>
      <c r="R30" s="47"/>
      <c r="S30" s="48"/>
      <c r="T30" s="49"/>
      <c r="U30" s="50"/>
      <c r="V30" s="49"/>
      <c r="W30" s="49"/>
      <c r="X30" s="50"/>
      <c r="Y30" s="49"/>
      <c r="Z30" s="49"/>
      <c r="AA30" s="48"/>
      <c r="AB30" s="49"/>
      <c r="AC30" s="50"/>
      <c r="AD30" s="48"/>
      <c r="AE30" s="48">
        <v>15</v>
      </c>
      <c r="AF30" s="48"/>
      <c r="AG30" s="49"/>
      <c r="AH30" s="47"/>
      <c r="AI30" s="48"/>
      <c r="AJ30" s="49"/>
      <c r="AK30" s="49"/>
      <c r="AL30" s="48"/>
      <c r="AM30" s="50"/>
      <c r="AN30" s="47"/>
      <c r="AO30" s="48">
        <v>8</v>
      </c>
      <c r="AP30" s="49">
        <v>6</v>
      </c>
      <c r="AQ30" s="49"/>
      <c r="AR30" s="49"/>
      <c r="AS30" s="50"/>
      <c r="AT30" s="36"/>
    </row>
    <row r="31" spans="1:46" ht="15.75" thickBot="1" x14ac:dyDescent="0.3">
      <c r="A31" s="37"/>
      <c r="B31" s="38" t="s">
        <v>437</v>
      </c>
      <c r="C31" s="47" t="s">
        <v>405</v>
      </c>
      <c r="D31" s="47" t="s">
        <v>13</v>
      </c>
      <c r="E31" s="39">
        <f t="shared" si="0"/>
        <v>28</v>
      </c>
      <c r="F31" s="162">
        <f t="shared" si="1"/>
        <v>34</v>
      </c>
      <c r="G31" s="41">
        <f t="shared" si="2"/>
        <v>12</v>
      </c>
      <c r="H31" s="42">
        <v>10</v>
      </c>
      <c r="I31" s="42"/>
      <c r="J31" s="42"/>
      <c r="K31" s="43">
        <v>4</v>
      </c>
      <c r="L31" s="43">
        <v>0</v>
      </c>
      <c r="M31" s="44"/>
      <c r="N31" s="44"/>
      <c r="O31" s="44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8</v>
      </c>
      <c r="P31" s="45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12</v>
      </c>
      <c r="Q31" s="46">
        <f>SUM(racers6[[#This Row],[Tour de Sask Omnium (B)]]+racers6[[#This Row],[RMCC - Omnium (A)]]+racers6[[#This Row],[Tour de Bowness - Omnium (A)]])</f>
        <v>8</v>
      </c>
      <c r="R31" s="47"/>
      <c r="S31" s="48"/>
      <c r="T31" s="49"/>
      <c r="U31" s="50"/>
      <c r="V31" s="49"/>
      <c r="W31" s="49">
        <v>12</v>
      </c>
      <c r="X31" s="50"/>
      <c r="Y31" s="49"/>
      <c r="Z31" s="49"/>
      <c r="AA31" s="48"/>
      <c r="AB31" s="49"/>
      <c r="AC31" s="50">
        <v>2</v>
      </c>
      <c r="AD31" s="48"/>
      <c r="AE31" s="48"/>
      <c r="AF31" s="48"/>
      <c r="AG31" s="49"/>
      <c r="AH31" s="47"/>
      <c r="AI31" s="48"/>
      <c r="AJ31" s="49"/>
      <c r="AK31" s="49"/>
      <c r="AL31" s="48"/>
      <c r="AM31" s="50">
        <v>6</v>
      </c>
      <c r="AN31" s="47"/>
      <c r="AO31" s="48"/>
      <c r="AP31" s="49">
        <v>8</v>
      </c>
      <c r="AQ31" s="49"/>
      <c r="AR31" s="49"/>
      <c r="AS31" s="50"/>
      <c r="AT31" s="36"/>
    </row>
    <row r="32" spans="1:46" ht="15.75" thickBot="1" x14ac:dyDescent="0.3">
      <c r="A32" s="37"/>
      <c r="B32" s="47" t="s">
        <v>745</v>
      </c>
      <c r="C32" s="47" t="s">
        <v>25</v>
      </c>
      <c r="D32" s="47" t="s">
        <v>52</v>
      </c>
      <c r="E32" s="39">
        <f t="shared" si="0"/>
        <v>28</v>
      </c>
      <c r="F32" s="40">
        <f t="shared" si="1"/>
        <v>28</v>
      </c>
      <c r="G32" s="41">
        <f t="shared" si="2"/>
        <v>0</v>
      </c>
      <c r="H32" s="42"/>
      <c r="I32" s="42"/>
      <c r="J32" s="42"/>
      <c r="K32" s="44"/>
      <c r="L32" s="44"/>
      <c r="M32" s="44"/>
      <c r="N32" s="44"/>
      <c r="O32" s="44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28</v>
      </c>
      <c r="P32" s="45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32" s="46">
        <f>SUM(racers6[[#This Row],[Tour de Sask Omnium (B)]]+racers6[[#This Row],[RMCC - Omnium (A)]]+racers6[[#This Row],[Tour de Bowness - Omnium (A)]])</f>
        <v>0</v>
      </c>
      <c r="R32" s="47"/>
      <c r="S32" s="48"/>
      <c r="T32" s="49"/>
      <c r="U32" s="50"/>
      <c r="V32" s="49"/>
      <c r="W32" s="49"/>
      <c r="X32" s="50"/>
      <c r="Y32" s="49"/>
      <c r="Z32" s="49"/>
      <c r="AA32" s="48"/>
      <c r="AB32" s="49"/>
      <c r="AC32" s="50"/>
      <c r="AD32" s="48"/>
      <c r="AE32" s="48"/>
      <c r="AF32" s="48">
        <v>8</v>
      </c>
      <c r="AG32" s="49"/>
      <c r="AH32" s="47">
        <v>8</v>
      </c>
      <c r="AI32" s="48"/>
      <c r="AJ32" s="49"/>
      <c r="AK32" s="49"/>
      <c r="AL32" s="48"/>
      <c r="AM32" s="50"/>
      <c r="AN32" s="47"/>
      <c r="AO32" s="48"/>
      <c r="AP32" s="49"/>
      <c r="AQ32" s="49"/>
      <c r="AR32" s="49"/>
      <c r="AS32" s="50">
        <v>12</v>
      </c>
      <c r="AT32" s="36"/>
    </row>
    <row r="33" spans="1:46" ht="15.75" thickBot="1" x14ac:dyDescent="0.3">
      <c r="A33" s="37"/>
      <c r="B33" s="47" t="s">
        <v>638</v>
      </c>
      <c r="C33" s="47" t="s">
        <v>320</v>
      </c>
      <c r="D33" s="47" t="s">
        <v>52</v>
      </c>
      <c r="E33" s="39">
        <f t="shared" ref="E33:E64" si="3">SUM(O33,P33,Q33)</f>
        <v>27</v>
      </c>
      <c r="F33" s="40">
        <f t="shared" ref="F33:F64" si="4">SUM(G33,H33,I33,J33,K33,M33,O33)</f>
        <v>27</v>
      </c>
      <c r="G33" s="41">
        <f t="shared" ref="G33:G64" si="5">+IF(SUM(L33,N33,P33)&gt;15,15,SUM(L33,N33,P33))</f>
        <v>0</v>
      </c>
      <c r="H33" s="42"/>
      <c r="I33" s="42"/>
      <c r="J33" s="42"/>
      <c r="K33" s="44"/>
      <c r="L33" s="44"/>
      <c r="M33" s="44"/>
      <c r="N33" s="44"/>
      <c r="O33" s="44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27</v>
      </c>
      <c r="P33" s="45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33" s="46">
        <f>SUM(racers6[[#This Row],[Tour de Sask Omnium (B)]]+racers6[[#This Row],[RMCC - Omnium (A)]]+racers6[[#This Row],[Tour de Bowness - Omnium (A)]])</f>
        <v>0</v>
      </c>
      <c r="R33" s="47"/>
      <c r="S33" s="48"/>
      <c r="T33" s="49">
        <v>12</v>
      </c>
      <c r="U33" s="50"/>
      <c r="V33" s="49"/>
      <c r="W33" s="49"/>
      <c r="X33" s="50"/>
      <c r="Y33" s="49"/>
      <c r="Z33" s="49"/>
      <c r="AA33" s="48"/>
      <c r="AB33" s="49"/>
      <c r="AC33" s="50"/>
      <c r="AD33" s="48"/>
      <c r="AE33" s="48"/>
      <c r="AF33" s="48"/>
      <c r="AG33" s="49"/>
      <c r="AH33" s="47">
        <v>15</v>
      </c>
      <c r="AI33" s="48"/>
      <c r="AJ33" s="49"/>
      <c r="AK33" s="49"/>
      <c r="AL33" s="48"/>
      <c r="AM33" s="50"/>
      <c r="AN33" s="47"/>
      <c r="AO33" s="48"/>
      <c r="AP33" s="49"/>
      <c r="AQ33" s="49"/>
      <c r="AR33" s="49"/>
      <c r="AS33" s="50"/>
      <c r="AT33" s="36"/>
    </row>
    <row r="34" spans="1:46" ht="15.75" thickBot="1" x14ac:dyDescent="0.3">
      <c r="A34" s="37"/>
      <c r="B34" s="47" t="s">
        <v>744</v>
      </c>
      <c r="C34" s="47" t="s">
        <v>741</v>
      </c>
      <c r="D34" s="47" t="s">
        <v>236</v>
      </c>
      <c r="E34" s="39">
        <f t="shared" si="3"/>
        <v>27</v>
      </c>
      <c r="F34" s="40">
        <f t="shared" si="4"/>
        <v>27</v>
      </c>
      <c r="G34" s="41">
        <f t="shared" si="5"/>
        <v>0</v>
      </c>
      <c r="H34" s="42"/>
      <c r="I34" s="42"/>
      <c r="J34" s="42"/>
      <c r="K34" s="44"/>
      <c r="L34" s="44"/>
      <c r="M34" s="44"/>
      <c r="N34" s="44"/>
      <c r="O34" s="44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27</v>
      </c>
      <c r="P34" s="45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34" s="46">
        <f>SUM(racers6[[#This Row],[Tour de Sask Omnium (B)]]+racers6[[#This Row],[RMCC - Omnium (A)]]+racers6[[#This Row],[Tour de Bowness - Omnium (A)]])</f>
        <v>0</v>
      </c>
      <c r="R34" s="47"/>
      <c r="S34" s="48"/>
      <c r="T34" s="49"/>
      <c r="U34" s="50"/>
      <c r="V34" s="49"/>
      <c r="W34" s="49"/>
      <c r="X34" s="50"/>
      <c r="Y34" s="49"/>
      <c r="Z34" s="49"/>
      <c r="AA34" s="48"/>
      <c r="AB34" s="49"/>
      <c r="AC34" s="50"/>
      <c r="AD34" s="48"/>
      <c r="AE34" s="48"/>
      <c r="AF34" s="48">
        <v>15</v>
      </c>
      <c r="AG34" s="49"/>
      <c r="AH34" s="47">
        <v>12</v>
      </c>
      <c r="AI34" s="48"/>
      <c r="AJ34" s="49"/>
      <c r="AK34" s="49"/>
      <c r="AL34" s="48"/>
      <c r="AM34" s="50"/>
      <c r="AN34" s="47"/>
      <c r="AO34" s="48"/>
      <c r="AP34" s="49"/>
      <c r="AQ34" s="49"/>
      <c r="AR34" s="49"/>
      <c r="AS34" s="50"/>
      <c r="AT34" s="36"/>
    </row>
    <row r="35" spans="1:46" ht="15.75" thickBot="1" x14ac:dyDescent="0.3">
      <c r="A35" s="37"/>
      <c r="B35" s="47" t="s">
        <v>696</v>
      </c>
      <c r="C35" s="47" t="s">
        <v>506</v>
      </c>
      <c r="D35" s="47" t="s">
        <v>52</v>
      </c>
      <c r="E35" s="39">
        <f t="shared" si="3"/>
        <v>27</v>
      </c>
      <c r="F35" s="40">
        <f t="shared" si="4"/>
        <v>21</v>
      </c>
      <c r="G35" s="41">
        <f t="shared" si="5"/>
        <v>12</v>
      </c>
      <c r="H35" s="42"/>
      <c r="I35" s="42"/>
      <c r="J35" s="42"/>
      <c r="K35" s="44"/>
      <c r="L35" s="44"/>
      <c r="M35" s="44"/>
      <c r="N35" s="44"/>
      <c r="O35" s="44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9</v>
      </c>
      <c r="P35" s="45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12</v>
      </c>
      <c r="Q35" s="46">
        <f>SUM(racers6[[#This Row],[Tour de Sask Omnium (B)]]+racers6[[#This Row],[RMCC - Omnium (A)]]+racers6[[#This Row],[Tour de Bowness - Omnium (A)]])</f>
        <v>6</v>
      </c>
      <c r="R35" s="47"/>
      <c r="S35" s="48"/>
      <c r="T35" s="49"/>
      <c r="U35" s="50"/>
      <c r="V35" s="49"/>
      <c r="W35" s="49"/>
      <c r="X35" s="50"/>
      <c r="Y35" s="49"/>
      <c r="Z35" s="49"/>
      <c r="AA35" s="48"/>
      <c r="AB35" s="49">
        <v>12</v>
      </c>
      <c r="AC35" s="50">
        <v>4</v>
      </c>
      <c r="AD35" s="48">
        <v>6</v>
      </c>
      <c r="AE35" s="48"/>
      <c r="AF35" s="48"/>
      <c r="AG35" s="49"/>
      <c r="AH35" s="47"/>
      <c r="AI35" s="48"/>
      <c r="AJ35" s="49"/>
      <c r="AK35" s="49"/>
      <c r="AL35" s="48"/>
      <c r="AM35" s="50">
        <v>1</v>
      </c>
      <c r="AN35" s="47"/>
      <c r="AO35" s="48"/>
      <c r="AP35" s="49"/>
      <c r="AQ35" s="49"/>
      <c r="AR35" s="49"/>
      <c r="AS35" s="50">
        <v>4</v>
      </c>
      <c r="AT35" s="36"/>
    </row>
    <row r="36" spans="1:46" ht="15.75" thickBot="1" x14ac:dyDescent="0.3">
      <c r="A36" s="37"/>
      <c r="B36" s="47" t="s">
        <v>743</v>
      </c>
      <c r="C36" s="47" t="s">
        <v>742</v>
      </c>
      <c r="D36" s="47" t="s">
        <v>236</v>
      </c>
      <c r="E36" s="39">
        <f t="shared" si="3"/>
        <v>26</v>
      </c>
      <c r="F36" s="40">
        <f t="shared" si="4"/>
        <v>26</v>
      </c>
      <c r="G36" s="41">
        <f t="shared" si="5"/>
        <v>10</v>
      </c>
      <c r="H36" s="42"/>
      <c r="I36" s="42"/>
      <c r="J36" s="42"/>
      <c r="K36" s="44"/>
      <c r="L36" s="44"/>
      <c r="M36" s="44"/>
      <c r="N36" s="44"/>
      <c r="O36" s="44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16</v>
      </c>
      <c r="P36" s="45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10</v>
      </c>
      <c r="Q36" s="46">
        <f>SUM(racers6[[#This Row],[Tour de Sask Omnium (B)]]+racers6[[#This Row],[RMCC - Omnium (A)]]+racers6[[#This Row],[Tour de Bowness - Omnium (A)]])</f>
        <v>0</v>
      </c>
      <c r="R36" s="47"/>
      <c r="S36" s="48"/>
      <c r="T36" s="49"/>
      <c r="U36" s="50"/>
      <c r="V36" s="49"/>
      <c r="W36" s="49"/>
      <c r="X36" s="50"/>
      <c r="Y36" s="49"/>
      <c r="Z36" s="49"/>
      <c r="AA36" s="48"/>
      <c r="AB36" s="49"/>
      <c r="AC36" s="50"/>
      <c r="AD36" s="48"/>
      <c r="AE36" s="48"/>
      <c r="AF36" s="48"/>
      <c r="AG36" s="49"/>
      <c r="AH36" s="47">
        <v>10</v>
      </c>
      <c r="AI36" s="48"/>
      <c r="AJ36" s="49"/>
      <c r="AK36" s="49"/>
      <c r="AL36" s="48"/>
      <c r="AM36" s="50"/>
      <c r="AN36" s="47"/>
      <c r="AO36" s="48"/>
      <c r="AP36" s="49"/>
      <c r="AQ36" s="49"/>
      <c r="AR36" s="49">
        <v>10</v>
      </c>
      <c r="AS36" s="50">
        <v>6</v>
      </c>
      <c r="AT36" s="36"/>
    </row>
    <row r="37" spans="1:46" ht="15.75" thickBot="1" x14ac:dyDescent="0.3">
      <c r="A37" s="37"/>
      <c r="B37" s="50" t="s">
        <v>622</v>
      </c>
      <c r="C37" s="47" t="s">
        <v>623</v>
      </c>
      <c r="D37" s="47" t="s">
        <v>52</v>
      </c>
      <c r="E37" s="39">
        <f t="shared" si="3"/>
        <v>26</v>
      </c>
      <c r="F37" s="40">
        <f t="shared" si="4"/>
        <v>26</v>
      </c>
      <c r="G37" s="41">
        <f t="shared" si="5"/>
        <v>6</v>
      </c>
      <c r="H37" s="42"/>
      <c r="I37" s="42"/>
      <c r="J37" s="42"/>
      <c r="K37" s="44"/>
      <c r="L37" s="44"/>
      <c r="M37" s="44"/>
      <c r="N37" s="44"/>
      <c r="O37" s="44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20</v>
      </c>
      <c r="P37" s="45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6</v>
      </c>
      <c r="Q37" s="46">
        <f>SUM(racers6[[#This Row],[Tour de Sask Omnium (B)]]+racers6[[#This Row],[RMCC - Omnium (A)]]+racers6[[#This Row],[Tour de Bowness - Omnium (A)]])</f>
        <v>0</v>
      </c>
      <c r="R37" s="47"/>
      <c r="S37" s="48"/>
      <c r="T37" s="49"/>
      <c r="U37" s="50"/>
      <c r="V37" s="49"/>
      <c r="W37" s="49"/>
      <c r="X37" s="50"/>
      <c r="Y37" s="49"/>
      <c r="Z37" s="49"/>
      <c r="AA37" s="48"/>
      <c r="AB37" s="49"/>
      <c r="AC37" s="50"/>
      <c r="AD37" s="48"/>
      <c r="AE37" s="48"/>
      <c r="AF37" s="48"/>
      <c r="AG37" s="49"/>
      <c r="AH37" s="47"/>
      <c r="AI37" s="48"/>
      <c r="AJ37" s="49"/>
      <c r="AK37" s="49"/>
      <c r="AL37" s="48"/>
      <c r="AM37" s="50"/>
      <c r="AN37" s="47"/>
      <c r="AO37" s="48"/>
      <c r="AP37" s="49"/>
      <c r="AQ37" s="49">
        <v>6</v>
      </c>
      <c r="AR37" s="49"/>
      <c r="AS37" s="50">
        <v>20</v>
      </c>
      <c r="AT37" s="36"/>
    </row>
    <row r="38" spans="1:46" ht="15.75" thickBot="1" x14ac:dyDescent="0.3">
      <c r="A38" s="53"/>
      <c r="B38" s="38" t="s">
        <v>493</v>
      </c>
      <c r="C38" s="38" t="s">
        <v>593</v>
      </c>
      <c r="D38" s="38" t="s">
        <v>42</v>
      </c>
      <c r="E38" s="39">
        <f t="shared" si="3"/>
        <v>26</v>
      </c>
      <c r="F38" s="52">
        <f t="shared" si="4"/>
        <v>24</v>
      </c>
      <c r="G38" s="41">
        <f t="shared" si="5"/>
        <v>4</v>
      </c>
      <c r="H38" s="42"/>
      <c r="I38" s="42"/>
      <c r="J38" s="42"/>
      <c r="K38" s="43">
        <v>8</v>
      </c>
      <c r="L38" s="43">
        <v>2</v>
      </c>
      <c r="M38" s="44"/>
      <c r="N38" s="44"/>
      <c r="O38" s="44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12</v>
      </c>
      <c r="P38" s="45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2</v>
      </c>
      <c r="Q38" s="46">
        <f>SUM(racers6[[#This Row],[Tour de Sask Omnium (B)]]+racers6[[#This Row],[RMCC - Omnium (A)]]+racers6[[#This Row],[Tour de Bowness - Omnium (A)]])</f>
        <v>12</v>
      </c>
      <c r="R38" s="47"/>
      <c r="S38" s="48"/>
      <c r="T38" s="49"/>
      <c r="U38" s="50"/>
      <c r="V38" s="49"/>
      <c r="W38" s="49"/>
      <c r="X38" s="50"/>
      <c r="Y38" s="49"/>
      <c r="Z38" s="49"/>
      <c r="AA38" s="48"/>
      <c r="AB38" s="49"/>
      <c r="AC38" s="50"/>
      <c r="AD38" s="48"/>
      <c r="AE38" s="48"/>
      <c r="AF38" s="48"/>
      <c r="AG38" s="49"/>
      <c r="AH38" s="47"/>
      <c r="AI38" s="48"/>
      <c r="AJ38" s="49"/>
      <c r="AK38" s="49"/>
      <c r="AL38" s="48"/>
      <c r="AM38" s="50"/>
      <c r="AN38" s="47">
        <v>2</v>
      </c>
      <c r="AO38" s="48">
        <v>12</v>
      </c>
      <c r="AP38" s="49">
        <v>12</v>
      </c>
      <c r="AQ38" s="49"/>
      <c r="AR38" s="49"/>
      <c r="AS38" s="50"/>
      <c r="AT38" s="36"/>
    </row>
    <row r="39" spans="1:46" ht="15.75" thickBot="1" x14ac:dyDescent="0.3">
      <c r="A39" s="37"/>
      <c r="B39" s="47" t="s">
        <v>678</v>
      </c>
      <c r="C39" s="47" t="s">
        <v>355</v>
      </c>
      <c r="D39" s="47" t="s">
        <v>34</v>
      </c>
      <c r="E39" s="39">
        <f t="shared" si="3"/>
        <v>25</v>
      </c>
      <c r="F39" s="40">
        <f t="shared" si="4"/>
        <v>15</v>
      </c>
      <c r="G39" s="41">
        <f t="shared" si="5"/>
        <v>15</v>
      </c>
      <c r="H39" s="42"/>
      <c r="I39" s="42"/>
      <c r="J39" s="42"/>
      <c r="K39" s="44"/>
      <c r="L39" s="44"/>
      <c r="M39" s="44"/>
      <c r="N39" s="44"/>
      <c r="O39" s="44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39" s="45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25</v>
      </c>
      <c r="Q39" s="46">
        <f>SUM(racers6[[#This Row],[Tour de Sask Omnium (B)]]+racers6[[#This Row],[RMCC - Omnium (A)]]+racers6[[#This Row],[Tour de Bowness - Omnium (A)]])</f>
        <v>0</v>
      </c>
      <c r="R39" s="47"/>
      <c r="S39" s="48"/>
      <c r="T39" s="49"/>
      <c r="U39" s="50"/>
      <c r="V39" s="49"/>
      <c r="W39" s="49"/>
      <c r="X39" s="50"/>
      <c r="Y39" s="49"/>
      <c r="Z39" s="49"/>
      <c r="AA39" s="48"/>
      <c r="AB39" s="49"/>
      <c r="AC39" s="50"/>
      <c r="AD39" s="48"/>
      <c r="AE39" s="48"/>
      <c r="AF39" s="48"/>
      <c r="AG39" s="49"/>
      <c r="AH39" s="47"/>
      <c r="AI39" s="48"/>
      <c r="AJ39" s="49"/>
      <c r="AK39" s="49"/>
      <c r="AL39" s="48"/>
      <c r="AM39" s="50"/>
      <c r="AN39" s="47"/>
      <c r="AO39" s="48"/>
      <c r="AP39" s="49"/>
      <c r="AQ39" s="49">
        <v>25</v>
      </c>
      <c r="AR39" s="49"/>
      <c r="AS39" s="50"/>
      <c r="AT39" s="36"/>
    </row>
    <row r="40" spans="1:46" ht="15.75" thickBot="1" x14ac:dyDescent="0.3">
      <c r="A40" s="37"/>
      <c r="B40" s="38" t="s">
        <v>505</v>
      </c>
      <c r="C40" s="38" t="s">
        <v>529</v>
      </c>
      <c r="D40" s="38" t="s">
        <v>13</v>
      </c>
      <c r="E40" s="39">
        <f t="shared" si="3"/>
        <v>24</v>
      </c>
      <c r="F40" s="161">
        <f t="shared" si="4"/>
        <v>32</v>
      </c>
      <c r="G40" s="41">
        <f t="shared" si="5"/>
        <v>12</v>
      </c>
      <c r="H40" s="42"/>
      <c r="I40" s="42"/>
      <c r="J40" s="42"/>
      <c r="K40" s="43">
        <v>0</v>
      </c>
      <c r="L40" s="43">
        <v>8</v>
      </c>
      <c r="M40" s="44"/>
      <c r="N40" s="44"/>
      <c r="O40" s="44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20</v>
      </c>
      <c r="P40" s="45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4</v>
      </c>
      <c r="Q40" s="46">
        <f>SUM(racers6[[#This Row],[Tour de Sask Omnium (B)]]+racers6[[#This Row],[RMCC - Omnium (A)]]+racers6[[#This Row],[Tour de Bowness - Omnium (A)]])</f>
        <v>0</v>
      </c>
      <c r="R40" s="47"/>
      <c r="S40" s="48">
        <v>20</v>
      </c>
      <c r="T40" s="49"/>
      <c r="U40" s="50"/>
      <c r="V40" s="49"/>
      <c r="W40" s="49">
        <v>4</v>
      </c>
      <c r="X40" s="50"/>
      <c r="Y40" s="49"/>
      <c r="Z40" s="49"/>
      <c r="AA40" s="48"/>
      <c r="AB40" s="49"/>
      <c r="AC40" s="50"/>
      <c r="AD40" s="48"/>
      <c r="AE40" s="48"/>
      <c r="AF40" s="48"/>
      <c r="AG40" s="49"/>
      <c r="AH40" s="47"/>
      <c r="AI40" s="48"/>
      <c r="AJ40" s="49"/>
      <c r="AK40" s="49"/>
      <c r="AL40" s="48"/>
      <c r="AM40" s="50"/>
      <c r="AN40" s="47"/>
      <c r="AO40" s="48"/>
      <c r="AP40" s="49"/>
      <c r="AQ40" s="49"/>
      <c r="AR40" s="49"/>
      <c r="AS40" s="50"/>
      <c r="AT40" s="36"/>
    </row>
    <row r="41" spans="1:46" ht="15.75" thickBot="1" x14ac:dyDescent="0.3">
      <c r="A41" s="53"/>
      <c r="B41" s="38" t="s">
        <v>528</v>
      </c>
      <c r="C41" s="38" t="s">
        <v>142</v>
      </c>
      <c r="D41" s="38" t="s">
        <v>34</v>
      </c>
      <c r="E41" s="39">
        <f t="shared" si="3"/>
        <v>23</v>
      </c>
      <c r="F41" s="161">
        <f t="shared" si="4"/>
        <v>38</v>
      </c>
      <c r="G41" s="41">
        <f t="shared" si="5"/>
        <v>15</v>
      </c>
      <c r="H41" s="42"/>
      <c r="I41" s="42"/>
      <c r="J41" s="42"/>
      <c r="K41" s="43">
        <v>0</v>
      </c>
      <c r="L41" s="43">
        <v>25</v>
      </c>
      <c r="M41" s="44"/>
      <c r="N41" s="44"/>
      <c r="O41" s="44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23</v>
      </c>
      <c r="P41" s="45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41" s="46">
        <f>SUM(racers6[[#This Row],[Tour de Sask Omnium (B)]]+racers6[[#This Row],[RMCC - Omnium (A)]]+racers6[[#This Row],[Tour de Bowness - Omnium (A)]])</f>
        <v>0</v>
      </c>
      <c r="R41" s="47"/>
      <c r="S41" s="48"/>
      <c r="T41" s="49">
        <v>8</v>
      </c>
      <c r="U41" s="50">
        <v>15</v>
      </c>
      <c r="V41" s="49"/>
      <c r="W41" s="49"/>
      <c r="X41" s="50"/>
      <c r="Y41" s="49"/>
      <c r="Z41" s="49"/>
      <c r="AA41" s="48"/>
      <c r="AB41" s="49"/>
      <c r="AC41" s="50"/>
      <c r="AD41" s="48"/>
      <c r="AE41" s="48"/>
      <c r="AF41" s="48"/>
      <c r="AG41" s="49"/>
      <c r="AH41" s="47"/>
      <c r="AI41" s="48"/>
      <c r="AJ41" s="49"/>
      <c r="AK41" s="49"/>
      <c r="AL41" s="48"/>
      <c r="AM41" s="50"/>
      <c r="AN41" s="47"/>
      <c r="AO41" s="48"/>
      <c r="AP41" s="49"/>
      <c r="AQ41" s="49"/>
      <c r="AR41" s="49"/>
      <c r="AS41" s="50"/>
      <c r="AT41" s="36"/>
    </row>
    <row r="42" spans="1:46" ht="15.75" thickBot="1" x14ac:dyDescent="0.3">
      <c r="A42" s="37"/>
      <c r="B42" s="47" t="s">
        <v>682</v>
      </c>
      <c r="C42" s="47" t="s">
        <v>80</v>
      </c>
      <c r="D42" s="47" t="s">
        <v>48</v>
      </c>
      <c r="E42" s="39">
        <f t="shared" si="3"/>
        <v>21</v>
      </c>
      <c r="F42" s="40">
        <f t="shared" si="4"/>
        <v>25</v>
      </c>
      <c r="G42" s="41">
        <f t="shared" si="5"/>
        <v>15</v>
      </c>
      <c r="H42" s="42"/>
      <c r="I42" s="42"/>
      <c r="J42" s="42">
        <v>10</v>
      </c>
      <c r="K42" s="44"/>
      <c r="L42" s="44"/>
      <c r="M42" s="44"/>
      <c r="N42" s="44"/>
      <c r="O42" s="44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42" s="45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21</v>
      </c>
      <c r="Q42" s="46">
        <f>SUM(racers6[[#This Row],[Tour de Sask Omnium (B)]]+racers6[[#This Row],[RMCC - Omnium (A)]]+racers6[[#This Row],[Tour de Bowness - Omnium (A)]])</f>
        <v>0</v>
      </c>
      <c r="R42" s="47"/>
      <c r="S42" s="48"/>
      <c r="T42" s="49"/>
      <c r="U42" s="50"/>
      <c r="V42" s="49"/>
      <c r="W42" s="49"/>
      <c r="X42" s="50"/>
      <c r="Y42" s="49"/>
      <c r="Z42" s="49"/>
      <c r="AA42" s="48"/>
      <c r="AB42" s="49"/>
      <c r="AC42" s="50"/>
      <c r="AD42" s="48"/>
      <c r="AE42" s="48"/>
      <c r="AF42" s="48"/>
      <c r="AG42" s="49"/>
      <c r="AH42" s="47"/>
      <c r="AI42" s="48">
        <v>6</v>
      </c>
      <c r="AJ42" s="49"/>
      <c r="AK42" s="49"/>
      <c r="AL42" s="48"/>
      <c r="AM42" s="50"/>
      <c r="AN42" s="47"/>
      <c r="AO42" s="48"/>
      <c r="AP42" s="49"/>
      <c r="AQ42" s="49">
        <v>15</v>
      </c>
      <c r="AR42" s="49"/>
      <c r="AS42" s="50"/>
      <c r="AT42" s="36"/>
    </row>
    <row r="43" spans="1:46" ht="15.75" thickBot="1" x14ac:dyDescent="0.3">
      <c r="A43" s="37"/>
      <c r="B43" s="47" t="s">
        <v>296</v>
      </c>
      <c r="C43" s="47" t="s">
        <v>77</v>
      </c>
      <c r="D43" s="47" t="s">
        <v>13</v>
      </c>
      <c r="E43" s="39">
        <f t="shared" si="3"/>
        <v>20</v>
      </c>
      <c r="F43" s="161">
        <f t="shared" si="4"/>
        <v>38</v>
      </c>
      <c r="G43" s="41">
        <f t="shared" si="5"/>
        <v>0</v>
      </c>
      <c r="H43" s="42"/>
      <c r="I43" s="42"/>
      <c r="J43" s="42"/>
      <c r="K43" s="43">
        <v>18</v>
      </c>
      <c r="L43" s="43">
        <v>0</v>
      </c>
      <c r="M43" s="44"/>
      <c r="N43" s="44"/>
      <c r="O43" s="44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20</v>
      </c>
      <c r="P43" s="45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43" s="46">
        <f>SUM(racers6[[#This Row],[Tour de Sask Omnium (B)]]+racers6[[#This Row],[RMCC - Omnium (A)]]+racers6[[#This Row],[Tour de Bowness - Omnium (A)]])</f>
        <v>0</v>
      </c>
      <c r="R43" s="47"/>
      <c r="S43" s="48"/>
      <c r="T43" s="49">
        <v>20</v>
      </c>
      <c r="U43" s="50"/>
      <c r="V43" s="49"/>
      <c r="W43" s="49"/>
      <c r="X43" s="50"/>
      <c r="Y43" s="49"/>
      <c r="Z43" s="49"/>
      <c r="AA43" s="48"/>
      <c r="AB43" s="49"/>
      <c r="AC43" s="50"/>
      <c r="AD43" s="48"/>
      <c r="AE43" s="48"/>
      <c r="AF43" s="48"/>
      <c r="AG43" s="49"/>
      <c r="AH43" s="47"/>
      <c r="AI43" s="48"/>
      <c r="AJ43" s="49"/>
      <c r="AK43" s="49"/>
      <c r="AL43" s="48"/>
      <c r="AM43" s="50"/>
      <c r="AN43" s="47"/>
      <c r="AO43" s="48"/>
      <c r="AP43" s="49"/>
      <c r="AQ43" s="49"/>
      <c r="AR43" s="49"/>
      <c r="AS43" s="50"/>
      <c r="AT43" s="36"/>
    </row>
    <row r="44" spans="1:46" ht="15.75" thickBot="1" x14ac:dyDescent="0.3">
      <c r="A44" s="37"/>
      <c r="B44" s="47" t="s">
        <v>585</v>
      </c>
      <c r="C44" s="47" t="s">
        <v>584</v>
      </c>
      <c r="D44" s="47" t="s">
        <v>294</v>
      </c>
      <c r="E44" s="39">
        <f t="shared" si="3"/>
        <v>20</v>
      </c>
      <c r="F44" s="40">
        <f t="shared" si="4"/>
        <v>25</v>
      </c>
      <c r="G44" s="41">
        <f t="shared" si="5"/>
        <v>15</v>
      </c>
      <c r="H44" s="42">
        <v>10</v>
      </c>
      <c r="I44" s="42"/>
      <c r="J44" s="42"/>
      <c r="K44" s="44"/>
      <c r="L44" s="44"/>
      <c r="M44" s="44"/>
      <c r="N44" s="44"/>
      <c r="O44" s="44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44" s="45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20</v>
      </c>
      <c r="Q44" s="46">
        <f>SUM(racers6[[#This Row],[Tour de Sask Omnium (B)]]+racers6[[#This Row],[RMCC - Omnium (A)]]+racers6[[#This Row],[Tour de Bowness - Omnium (A)]])</f>
        <v>0</v>
      </c>
      <c r="R44" s="47"/>
      <c r="S44" s="48"/>
      <c r="T44" s="49"/>
      <c r="U44" s="50"/>
      <c r="V44" s="49"/>
      <c r="W44" s="49"/>
      <c r="X44" s="50"/>
      <c r="Y44" s="49"/>
      <c r="Z44" s="49"/>
      <c r="AA44" s="48"/>
      <c r="AB44" s="49"/>
      <c r="AC44" s="50"/>
      <c r="AD44" s="48"/>
      <c r="AE44" s="48"/>
      <c r="AF44" s="48"/>
      <c r="AG44" s="49"/>
      <c r="AH44" s="47"/>
      <c r="AI44" s="48">
        <v>8</v>
      </c>
      <c r="AJ44" s="49"/>
      <c r="AK44" s="49"/>
      <c r="AL44" s="48"/>
      <c r="AM44" s="50"/>
      <c r="AN44" s="47"/>
      <c r="AO44" s="48"/>
      <c r="AP44" s="49"/>
      <c r="AQ44" s="49">
        <v>12</v>
      </c>
      <c r="AR44" s="49"/>
      <c r="AS44" s="50"/>
      <c r="AT44" s="36"/>
    </row>
    <row r="45" spans="1:46" ht="15.75" thickBot="1" x14ac:dyDescent="0.3">
      <c r="A45" s="37"/>
      <c r="B45" s="47" t="s">
        <v>178</v>
      </c>
      <c r="C45" s="47" t="s">
        <v>740</v>
      </c>
      <c r="D45" s="47" t="s">
        <v>42</v>
      </c>
      <c r="E45" s="39">
        <f t="shared" si="3"/>
        <v>20</v>
      </c>
      <c r="F45" s="161">
        <f t="shared" si="4"/>
        <v>20</v>
      </c>
      <c r="G45" s="41">
        <f t="shared" si="5"/>
        <v>0</v>
      </c>
      <c r="H45" s="42"/>
      <c r="I45" s="42"/>
      <c r="J45" s="42"/>
      <c r="K45" s="44"/>
      <c r="L45" s="44"/>
      <c r="M45" s="44"/>
      <c r="N45" s="44"/>
      <c r="O45" s="44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20</v>
      </c>
      <c r="P45" s="45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45" s="46">
        <f>SUM(racers6[[#This Row],[Tour de Sask Omnium (B)]]+racers6[[#This Row],[RMCC - Omnium (A)]]+racers6[[#This Row],[Tour de Bowness - Omnium (A)]])</f>
        <v>0</v>
      </c>
      <c r="R45" s="47"/>
      <c r="S45" s="48"/>
      <c r="T45" s="49"/>
      <c r="U45" s="50"/>
      <c r="V45" s="49"/>
      <c r="W45" s="49"/>
      <c r="X45" s="50"/>
      <c r="Y45" s="49"/>
      <c r="Z45" s="49"/>
      <c r="AA45" s="48"/>
      <c r="AB45" s="49"/>
      <c r="AC45" s="50"/>
      <c r="AD45" s="48"/>
      <c r="AE45" s="48"/>
      <c r="AF45" s="48"/>
      <c r="AG45" s="49"/>
      <c r="AH45" s="47">
        <v>20</v>
      </c>
      <c r="AI45" s="48"/>
      <c r="AJ45" s="49"/>
      <c r="AK45" s="49"/>
      <c r="AL45" s="48"/>
      <c r="AM45" s="50"/>
      <c r="AN45" s="47"/>
      <c r="AO45" s="48"/>
      <c r="AP45" s="49"/>
      <c r="AQ45" s="49"/>
      <c r="AR45" s="49"/>
      <c r="AS45" s="50"/>
      <c r="AT45" s="36"/>
    </row>
    <row r="46" spans="1:46" ht="15.75" thickBot="1" x14ac:dyDescent="0.3">
      <c r="A46" s="37"/>
      <c r="B46" s="47" t="s">
        <v>758</v>
      </c>
      <c r="C46" s="47" t="s">
        <v>759</v>
      </c>
      <c r="D46" s="47" t="s">
        <v>34</v>
      </c>
      <c r="E46" s="39">
        <f t="shared" si="3"/>
        <v>20</v>
      </c>
      <c r="F46" s="40">
        <f t="shared" si="4"/>
        <v>20</v>
      </c>
      <c r="G46" s="41">
        <f t="shared" si="5"/>
        <v>0</v>
      </c>
      <c r="H46" s="42"/>
      <c r="I46" s="42"/>
      <c r="J46" s="42"/>
      <c r="K46" s="44"/>
      <c r="L46" s="44"/>
      <c r="M46" s="44"/>
      <c r="N46" s="44"/>
      <c r="O46" s="44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20</v>
      </c>
      <c r="P46" s="45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46" s="46">
        <f>SUM(racers6[[#This Row],[Tour de Sask Omnium (B)]]+racers6[[#This Row],[RMCC - Omnium (A)]]+racers6[[#This Row],[Tour de Bowness - Omnium (A)]])</f>
        <v>0</v>
      </c>
      <c r="R46" s="47"/>
      <c r="S46" s="48"/>
      <c r="T46" s="49"/>
      <c r="U46" s="50"/>
      <c r="V46" s="49"/>
      <c r="W46" s="49"/>
      <c r="X46" s="50"/>
      <c r="Y46" s="49"/>
      <c r="Z46" s="49"/>
      <c r="AA46" s="48"/>
      <c r="AB46" s="49"/>
      <c r="AC46" s="50"/>
      <c r="AD46" s="48"/>
      <c r="AE46" s="48"/>
      <c r="AF46" s="48">
        <v>20</v>
      </c>
      <c r="AG46" s="49"/>
      <c r="AH46" s="47"/>
      <c r="AI46" s="48"/>
      <c r="AJ46" s="49"/>
      <c r="AK46" s="49"/>
      <c r="AL46" s="48"/>
      <c r="AM46" s="50"/>
      <c r="AN46" s="47"/>
      <c r="AO46" s="48"/>
      <c r="AP46" s="49"/>
      <c r="AQ46" s="49"/>
      <c r="AR46" s="49"/>
      <c r="AS46" s="50"/>
      <c r="AT46" s="36"/>
    </row>
    <row r="47" spans="1:46" ht="15.75" thickBot="1" x14ac:dyDescent="0.3">
      <c r="A47" s="37"/>
      <c r="B47" s="47" t="s">
        <v>719</v>
      </c>
      <c r="C47" s="47" t="s">
        <v>117</v>
      </c>
      <c r="D47" s="47" t="s">
        <v>34</v>
      </c>
      <c r="E47" s="39">
        <f t="shared" si="3"/>
        <v>16</v>
      </c>
      <c r="F47" s="40">
        <f t="shared" si="4"/>
        <v>16</v>
      </c>
      <c r="G47" s="41">
        <f t="shared" si="5"/>
        <v>0</v>
      </c>
      <c r="H47" s="42"/>
      <c r="I47" s="42"/>
      <c r="J47" s="42"/>
      <c r="K47" s="44"/>
      <c r="L47" s="44"/>
      <c r="M47" s="44"/>
      <c r="N47" s="44"/>
      <c r="O47" s="44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16</v>
      </c>
      <c r="P47" s="45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47" s="46">
        <f>SUM(racers6[[#This Row],[Tour de Sask Omnium (B)]]+racers6[[#This Row],[RMCC - Omnium (A)]]+racers6[[#This Row],[Tour de Bowness - Omnium (A)]])</f>
        <v>0</v>
      </c>
      <c r="R47" s="47"/>
      <c r="S47" s="48"/>
      <c r="T47" s="49"/>
      <c r="U47" s="50"/>
      <c r="V47" s="49"/>
      <c r="W47" s="49"/>
      <c r="X47" s="50"/>
      <c r="Y47" s="49"/>
      <c r="Z47" s="49"/>
      <c r="AA47" s="48"/>
      <c r="AB47" s="49"/>
      <c r="AC47" s="50"/>
      <c r="AD47" s="48"/>
      <c r="AE47" s="48"/>
      <c r="AF47" s="48"/>
      <c r="AG47" s="49"/>
      <c r="AH47" s="47"/>
      <c r="AI47" s="48"/>
      <c r="AJ47" s="49"/>
      <c r="AK47" s="49">
        <v>8</v>
      </c>
      <c r="AL47" s="48">
        <v>8</v>
      </c>
      <c r="AM47" s="50"/>
      <c r="AN47" s="47"/>
      <c r="AO47" s="48"/>
      <c r="AP47" s="49"/>
      <c r="AQ47" s="49"/>
      <c r="AR47" s="49"/>
      <c r="AS47" s="50"/>
      <c r="AT47" s="36"/>
    </row>
    <row r="48" spans="1:46" ht="15.75" thickBot="1" x14ac:dyDescent="0.3">
      <c r="A48" s="37"/>
      <c r="B48" s="47" t="s">
        <v>641</v>
      </c>
      <c r="C48" s="47" t="s">
        <v>642</v>
      </c>
      <c r="D48" s="47" t="s">
        <v>48</v>
      </c>
      <c r="E48" s="39">
        <f t="shared" si="3"/>
        <v>16</v>
      </c>
      <c r="F48" s="40">
        <f t="shared" si="4"/>
        <v>16</v>
      </c>
      <c r="G48" s="41">
        <f t="shared" si="5"/>
        <v>8</v>
      </c>
      <c r="H48" s="42"/>
      <c r="I48" s="42"/>
      <c r="J48" s="42"/>
      <c r="K48" s="44"/>
      <c r="L48" s="44"/>
      <c r="M48" s="44"/>
      <c r="N48" s="44"/>
      <c r="O48" s="44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8</v>
      </c>
      <c r="P48" s="45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8</v>
      </c>
      <c r="Q48" s="46">
        <f>SUM(racers6[[#This Row],[Tour de Sask Omnium (B)]]+racers6[[#This Row],[RMCC - Omnium (A)]]+racers6[[#This Row],[Tour de Bowness - Omnium (A)]])</f>
        <v>0</v>
      </c>
      <c r="R48" s="47"/>
      <c r="S48" s="48"/>
      <c r="T48" s="49"/>
      <c r="U48" s="50">
        <v>8</v>
      </c>
      <c r="V48" s="49"/>
      <c r="W48" s="49"/>
      <c r="X48" s="50"/>
      <c r="Y48" s="49"/>
      <c r="Z48" s="49"/>
      <c r="AA48" s="48"/>
      <c r="AB48" s="49"/>
      <c r="AC48" s="50"/>
      <c r="AD48" s="48"/>
      <c r="AE48" s="48"/>
      <c r="AF48" s="48"/>
      <c r="AG48" s="49"/>
      <c r="AH48" s="47"/>
      <c r="AI48" s="48"/>
      <c r="AJ48" s="49"/>
      <c r="AK48" s="49"/>
      <c r="AL48" s="48"/>
      <c r="AM48" s="50"/>
      <c r="AN48" s="47"/>
      <c r="AO48" s="48"/>
      <c r="AP48" s="49"/>
      <c r="AQ48" s="49"/>
      <c r="AR48" s="49">
        <v>8</v>
      </c>
      <c r="AS48" s="50"/>
      <c r="AT48" s="36"/>
    </row>
    <row r="49" spans="1:46" ht="15.75" thickBot="1" x14ac:dyDescent="0.3">
      <c r="A49" s="37"/>
      <c r="B49" s="47" t="s">
        <v>595</v>
      </c>
      <c r="C49" s="47" t="s">
        <v>594</v>
      </c>
      <c r="D49" s="47" t="s">
        <v>34</v>
      </c>
      <c r="E49" s="39">
        <f t="shared" si="3"/>
        <v>15</v>
      </c>
      <c r="F49" s="40">
        <f t="shared" si="4"/>
        <v>15</v>
      </c>
      <c r="G49" s="41">
        <f t="shared" si="5"/>
        <v>0</v>
      </c>
      <c r="H49" s="42"/>
      <c r="I49" s="42"/>
      <c r="J49" s="42"/>
      <c r="K49" s="44"/>
      <c r="L49" s="44"/>
      <c r="M49" s="44"/>
      <c r="N49" s="44"/>
      <c r="O49" s="44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15</v>
      </c>
      <c r="P49" s="45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49" s="46">
        <f>SUM(racers6[[#This Row],[Tour de Sask Omnium (B)]]+racers6[[#This Row],[RMCC - Omnium (A)]]+racers6[[#This Row],[Tour de Bowness - Omnium (A)]])</f>
        <v>0</v>
      </c>
      <c r="R49" s="47"/>
      <c r="S49" s="48">
        <v>15</v>
      </c>
      <c r="T49" s="49"/>
      <c r="U49" s="50"/>
      <c r="V49" s="49"/>
      <c r="W49" s="49"/>
      <c r="X49" s="50"/>
      <c r="Y49" s="49"/>
      <c r="Z49" s="49"/>
      <c r="AA49" s="48"/>
      <c r="AB49" s="49"/>
      <c r="AC49" s="50"/>
      <c r="AD49" s="48"/>
      <c r="AE49" s="48"/>
      <c r="AF49" s="48"/>
      <c r="AG49" s="49"/>
      <c r="AH49" s="47"/>
      <c r="AI49" s="48"/>
      <c r="AJ49" s="49"/>
      <c r="AK49" s="49"/>
      <c r="AL49" s="48"/>
      <c r="AM49" s="50"/>
      <c r="AN49" s="47"/>
      <c r="AO49" s="48"/>
      <c r="AP49" s="49"/>
      <c r="AQ49" s="49"/>
      <c r="AR49" s="49"/>
      <c r="AS49" s="50"/>
      <c r="AT49" s="36"/>
    </row>
    <row r="50" spans="1:46" ht="15.75" thickBot="1" x14ac:dyDescent="0.3">
      <c r="A50" s="37"/>
      <c r="B50" s="47" t="s">
        <v>801</v>
      </c>
      <c r="C50" s="47" t="s">
        <v>33</v>
      </c>
      <c r="D50" s="47" t="s">
        <v>34</v>
      </c>
      <c r="E50" s="39">
        <f t="shared" si="3"/>
        <v>15</v>
      </c>
      <c r="F50" s="40">
        <f t="shared" si="4"/>
        <v>15</v>
      </c>
      <c r="G50" s="41">
        <f t="shared" si="5"/>
        <v>15</v>
      </c>
      <c r="H50" s="42"/>
      <c r="I50" s="42"/>
      <c r="J50" s="42"/>
      <c r="K50" s="44"/>
      <c r="L50" s="44"/>
      <c r="M50" s="44"/>
      <c r="N50" s="44"/>
      <c r="O50" s="44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50" s="45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15</v>
      </c>
      <c r="Q50" s="46">
        <f>SUM(racers6[[#This Row],[Tour de Sask Omnium (B)]]+racers6[[#This Row],[RMCC - Omnium (A)]]+racers6[[#This Row],[Tour de Bowness - Omnium (A)]])</f>
        <v>0</v>
      </c>
      <c r="R50" s="47"/>
      <c r="S50" s="48"/>
      <c r="T50" s="49"/>
      <c r="U50" s="50"/>
      <c r="V50" s="49"/>
      <c r="W50" s="49"/>
      <c r="X50" s="50"/>
      <c r="Y50" s="49"/>
      <c r="Z50" s="49"/>
      <c r="AA50" s="48"/>
      <c r="AB50" s="49"/>
      <c r="AC50" s="50"/>
      <c r="AD50" s="48"/>
      <c r="AE50" s="48"/>
      <c r="AF50" s="48"/>
      <c r="AG50" s="49"/>
      <c r="AH50" s="47"/>
      <c r="AI50" s="48"/>
      <c r="AJ50" s="49"/>
      <c r="AK50" s="49"/>
      <c r="AL50" s="48"/>
      <c r="AM50" s="50"/>
      <c r="AN50" s="47"/>
      <c r="AO50" s="48"/>
      <c r="AP50" s="49"/>
      <c r="AQ50" s="49"/>
      <c r="AR50" s="49">
        <v>15</v>
      </c>
      <c r="AS50" s="50"/>
      <c r="AT50" s="36"/>
    </row>
    <row r="51" spans="1:46" ht="15.75" thickBot="1" x14ac:dyDescent="0.3">
      <c r="A51" s="56"/>
      <c r="B51" s="64" t="s">
        <v>803</v>
      </c>
      <c r="C51" s="64" t="s">
        <v>804</v>
      </c>
      <c r="D51" s="64" t="s">
        <v>236</v>
      </c>
      <c r="E51" s="58">
        <f t="shared" si="3"/>
        <v>15</v>
      </c>
      <c r="F51" s="59">
        <f t="shared" si="4"/>
        <v>15</v>
      </c>
      <c r="G51" s="60">
        <f t="shared" si="5"/>
        <v>0</v>
      </c>
      <c r="H51" s="42"/>
      <c r="I51" s="42"/>
      <c r="J51" s="42"/>
      <c r="K51" s="63"/>
      <c r="L51" s="63"/>
      <c r="M51" s="63"/>
      <c r="N51" s="63"/>
      <c r="O51" s="44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15</v>
      </c>
      <c r="P51" s="45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51" s="46">
        <f>SUM(racers6[[#This Row],[Tour de Sask Omnium (B)]]+racers6[[#This Row],[RMCC - Omnium (A)]]+racers6[[#This Row],[Tour de Bowness - Omnium (A)]])</f>
        <v>0</v>
      </c>
      <c r="R51" s="64"/>
      <c r="S51" s="65"/>
      <c r="T51" s="66"/>
      <c r="U51" s="67"/>
      <c r="V51" s="66"/>
      <c r="W51" s="66"/>
      <c r="X51" s="67"/>
      <c r="Y51" s="66"/>
      <c r="Z51" s="66"/>
      <c r="AA51" s="65"/>
      <c r="AB51" s="66"/>
      <c r="AC51" s="67"/>
      <c r="AD51" s="65"/>
      <c r="AE51" s="65"/>
      <c r="AF51" s="65"/>
      <c r="AG51" s="66"/>
      <c r="AH51" s="64"/>
      <c r="AI51" s="65"/>
      <c r="AJ51" s="66"/>
      <c r="AK51" s="66"/>
      <c r="AL51" s="65"/>
      <c r="AM51" s="67"/>
      <c r="AN51" s="64"/>
      <c r="AO51" s="65"/>
      <c r="AP51" s="66"/>
      <c r="AQ51" s="66"/>
      <c r="AR51" s="66"/>
      <c r="AS51" s="67">
        <v>15</v>
      </c>
      <c r="AT51" s="36"/>
    </row>
    <row r="52" spans="1:46" ht="15.75" thickBot="1" x14ac:dyDescent="0.3">
      <c r="A52" s="56"/>
      <c r="B52" s="64" t="s">
        <v>719</v>
      </c>
      <c r="C52" s="64" t="s">
        <v>718</v>
      </c>
      <c r="D52" s="64" t="s">
        <v>107</v>
      </c>
      <c r="E52" s="58">
        <f t="shared" si="3"/>
        <v>14</v>
      </c>
      <c r="F52" s="59">
        <f t="shared" si="4"/>
        <v>14</v>
      </c>
      <c r="G52" s="60">
        <f t="shared" si="5"/>
        <v>8</v>
      </c>
      <c r="H52" s="42"/>
      <c r="I52" s="42"/>
      <c r="J52" s="42"/>
      <c r="K52" s="63"/>
      <c r="L52" s="63"/>
      <c r="M52" s="63"/>
      <c r="N52" s="63"/>
      <c r="O52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6</v>
      </c>
      <c r="P52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8</v>
      </c>
      <c r="Q52" s="84">
        <f>SUM(racers6[[#This Row],[Tour de Sask Omnium (B)]]+racers6[[#This Row],[RMCC - Omnium (A)]]+racers6[[#This Row],[Tour de Bowness - Omnium (A)]])</f>
        <v>0</v>
      </c>
      <c r="R52" s="64"/>
      <c r="S52" s="65"/>
      <c r="T52" s="66"/>
      <c r="U52" s="67"/>
      <c r="V52" s="66"/>
      <c r="W52" s="66"/>
      <c r="X52" s="67"/>
      <c r="Y52" s="66"/>
      <c r="Z52" s="66"/>
      <c r="AA52" s="65">
        <v>6</v>
      </c>
      <c r="AB52" s="66">
        <v>8</v>
      </c>
      <c r="AC52" s="67"/>
      <c r="AD52" s="65"/>
      <c r="AE52" s="65"/>
      <c r="AF52" s="65"/>
      <c r="AG52" s="66"/>
      <c r="AH52" s="64"/>
      <c r="AI52" s="65"/>
      <c r="AJ52" s="66"/>
      <c r="AK52" s="66"/>
      <c r="AL52" s="65"/>
      <c r="AM52" s="67"/>
      <c r="AN52" s="64"/>
      <c r="AO52" s="65"/>
      <c r="AP52" s="66"/>
      <c r="AQ52" s="66"/>
      <c r="AR52" s="66"/>
      <c r="AS52" s="67"/>
      <c r="AT52" s="36"/>
    </row>
    <row r="53" spans="1:46" ht="15.75" thickBot="1" x14ac:dyDescent="0.3">
      <c r="A53" s="56"/>
      <c r="B53" s="64" t="s">
        <v>761</v>
      </c>
      <c r="C53" s="64" t="s">
        <v>762</v>
      </c>
      <c r="D53" s="64" t="s">
        <v>16</v>
      </c>
      <c r="E53" s="58">
        <f t="shared" si="3"/>
        <v>14</v>
      </c>
      <c r="F53" s="59">
        <f t="shared" si="4"/>
        <v>14</v>
      </c>
      <c r="G53" s="60">
        <f t="shared" si="5"/>
        <v>8</v>
      </c>
      <c r="H53" s="42"/>
      <c r="I53" s="42"/>
      <c r="J53" s="42"/>
      <c r="K53" s="63"/>
      <c r="L53" s="63"/>
      <c r="M53" s="63"/>
      <c r="N53" s="63"/>
      <c r="O53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6</v>
      </c>
      <c r="P53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8</v>
      </c>
      <c r="Q53" s="84">
        <f>SUM(racers6[[#This Row],[Tour de Sask Omnium (B)]]+racers6[[#This Row],[RMCC - Omnium (A)]]+racers6[[#This Row],[Tour de Bowness - Omnium (A)]])</f>
        <v>0</v>
      </c>
      <c r="R53" s="64"/>
      <c r="S53" s="65"/>
      <c r="T53" s="66"/>
      <c r="U53" s="67"/>
      <c r="V53" s="66"/>
      <c r="W53" s="66"/>
      <c r="X53" s="67"/>
      <c r="Y53" s="66"/>
      <c r="Z53" s="66"/>
      <c r="AA53" s="65"/>
      <c r="AB53" s="66"/>
      <c r="AC53" s="67"/>
      <c r="AD53" s="65"/>
      <c r="AE53" s="65"/>
      <c r="AF53" s="65">
        <v>2</v>
      </c>
      <c r="AG53" s="66"/>
      <c r="AH53" s="64"/>
      <c r="AI53" s="65"/>
      <c r="AJ53" s="66"/>
      <c r="AK53" s="66"/>
      <c r="AL53" s="65">
        <v>4</v>
      </c>
      <c r="AM53" s="67"/>
      <c r="AN53" s="64"/>
      <c r="AO53" s="65"/>
      <c r="AP53" s="66"/>
      <c r="AQ53" s="66">
        <v>8</v>
      </c>
      <c r="AR53" s="66"/>
      <c r="AS53" s="67"/>
      <c r="AT53" s="36"/>
    </row>
    <row r="54" spans="1:46" ht="15.75" thickBot="1" x14ac:dyDescent="0.3">
      <c r="A54" s="82"/>
      <c r="B54" s="57" t="s">
        <v>510</v>
      </c>
      <c r="C54" s="57" t="s">
        <v>321</v>
      </c>
      <c r="D54" s="57" t="s">
        <v>179</v>
      </c>
      <c r="E54" s="58">
        <f t="shared" si="3"/>
        <v>12</v>
      </c>
      <c r="F54" s="186">
        <f t="shared" si="4"/>
        <v>32</v>
      </c>
      <c r="G54" s="60">
        <f t="shared" si="5"/>
        <v>0</v>
      </c>
      <c r="H54" s="42"/>
      <c r="I54" s="42"/>
      <c r="J54" s="42">
        <v>10</v>
      </c>
      <c r="K54" s="62">
        <v>10</v>
      </c>
      <c r="L54" s="62">
        <v>0</v>
      </c>
      <c r="M54" s="63"/>
      <c r="N54" s="63"/>
      <c r="O54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12</v>
      </c>
      <c r="P54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54" s="84">
        <f>SUM(racers6[[#This Row],[Tour de Sask Omnium (B)]]+racers6[[#This Row],[RMCC - Omnium (A)]]+racers6[[#This Row],[Tour de Bowness - Omnium (A)]])</f>
        <v>0</v>
      </c>
      <c r="R54" s="64"/>
      <c r="S54" s="65"/>
      <c r="T54" s="66"/>
      <c r="U54" s="67">
        <v>12</v>
      </c>
      <c r="V54" s="66"/>
      <c r="W54" s="66"/>
      <c r="X54" s="67"/>
      <c r="Y54" s="66"/>
      <c r="Z54" s="66"/>
      <c r="AA54" s="65"/>
      <c r="AB54" s="66"/>
      <c r="AC54" s="67"/>
      <c r="AD54" s="65"/>
      <c r="AE54" s="65"/>
      <c r="AF54" s="65"/>
      <c r="AG54" s="66"/>
      <c r="AH54" s="64"/>
      <c r="AI54" s="65"/>
      <c r="AJ54" s="66"/>
      <c r="AK54" s="66"/>
      <c r="AL54" s="65"/>
      <c r="AM54" s="67"/>
      <c r="AN54" s="64"/>
      <c r="AO54" s="65"/>
      <c r="AP54" s="66"/>
      <c r="AQ54" s="66"/>
      <c r="AR54" s="66"/>
      <c r="AS54" s="67"/>
      <c r="AT54" s="36"/>
    </row>
    <row r="55" spans="1:46" ht="15.75" thickBot="1" x14ac:dyDescent="0.3">
      <c r="A55" s="56"/>
      <c r="B55" s="57" t="s">
        <v>508</v>
      </c>
      <c r="C55" s="57" t="s">
        <v>509</v>
      </c>
      <c r="D55" s="57" t="s">
        <v>179</v>
      </c>
      <c r="E55" s="58">
        <f t="shared" si="3"/>
        <v>12</v>
      </c>
      <c r="F55" s="186">
        <f t="shared" si="4"/>
        <v>32</v>
      </c>
      <c r="G55" s="60">
        <f t="shared" si="5"/>
        <v>12</v>
      </c>
      <c r="H55" s="42"/>
      <c r="I55" s="42"/>
      <c r="J55" s="42"/>
      <c r="K55" s="62">
        <v>20</v>
      </c>
      <c r="L55" s="62">
        <v>0</v>
      </c>
      <c r="M55" s="63"/>
      <c r="N55" s="63"/>
      <c r="O55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55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12</v>
      </c>
      <c r="Q55" s="84">
        <f>SUM(racers6[[#This Row],[Tour de Sask Omnium (B)]]+racers6[[#This Row],[RMCC - Omnium (A)]]+racers6[[#This Row],[Tour de Bowness - Omnium (A)]])</f>
        <v>0</v>
      </c>
      <c r="R55" s="64"/>
      <c r="S55" s="65"/>
      <c r="T55" s="66"/>
      <c r="U55" s="67"/>
      <c r="V55" s="66"/>
      <c r="W55" s="66"/>
      <c r="X55" s="67"/>
      <c r="Y55" s="66"/>
      <c r="Z55" s="66"/>
      <c r="AA55" s="65"/>
      <c r="AB55" s="66"/>
      <c r="AC55" s="67"/>
      <c r="AD55" s="65"/>
      <c r="AE55" s="65"/>
      <c r="AF55" s="65"/>
      <c r="AG55" s="66"/>
      <c r="AH55" s="64"/>
      <c r="AI55" s="65"/>
      <c r="AJ55" s="66"/>
      <c r="AK55" s="66"/>
      <c r="AL55" s="65"/>
      <c r="AM55" s="67"/>
      <c r="AN55" s="64"/>
      <c r="AO55" s="65"/>
      <c r="AP55" s="66"/>
      <c r="AQ55" s="66"/>
      <c r="AR55" s="66">
        <v>12</v>
      </c>
      <c r="AS55" s="67"/>
      <c r="AT55" s="36"/>
    </row>
    <row r="56" spans="1:46" ht="15.75" thickBot="1" x14ac:dyDescent="0.3">
      <c r="A56" s="56"/>
      <c r="B56" s="64" t="s">
        <v>596</v>
      </c>
      <c r="C56" s="64" t="s">
        <v>593</v>
      </c>
      <c r="D56" s="64" t="s">
        <v>34</v>
      </c>
      <c r="E56" s="58">
        <f t="shared" si="3"/>
        <v>12</v>
      </c>
      <c r="F56" s="59">
        <f t="shared" si="4"/>
        <v>12</v>
      </c>
      <c r="G56" s="60">
        <f t="shared" si="5"/>
        <v>0</v>
      </c>
      <c r="H56" s="42"/>
      <c r="I56" s="42"/>
      <c r="J56" s="42"/>
      <c r="K56" s="63"/>
      <c r="L56" s="63"/>
      <c r="M56" s="63"/>
      <c r="N56" s="63"/>
      <c r="O56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12</v>
      </c>
      <c r="P56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56" s="84">
        <f>SUM(racers6[[#This Row],[Tour de Sask Omnium (B)]]+racers6[[#This Row],[RMCC - Omnium (A)]]+racers6[[#This Row],[Tour de Bowness - Omnium (A)]])</f>
        <v>0</v>
      </c>
      <c r="R56" s="64"/>
      <c r="S56" s="65">
        <v>12</v>
      </c>
      <c r="T56" s="66"/>
      <c r="U56" s="67"/>
      <c r="V56" s="66"/>
      <c r="W56" s="66"/>
      <c r="X56" s="67"/>
      <c r="Y56" s="66"/>
      <c r="Z56" s="66"/>
      <c r="AA56" s="65"/>
      <c r="AB56" s="66"/>
      <c r="AC56" s="67"/>
      <c r="AD56" s="65"/>
      <c r="AE56" s="65"/>
      <c r="AF56" s="65"/>
      <c r="AG56" s="66"/>
      <c r="AH56" s="64"/>
      <c r="AI56" s="65"/>
      <c r="AJ56" s="66"/>
      <c r="AK56" s="66"/>
      <c r="AL56" s="65"/>
      <c r="AM56" s="67"/>
      <c r="AN56" s="64"/>
      <c r="AO56" s="65"/>
      <c r="AP56" s="66"/>
      <c r="AQ56" s="66"/>
      <c r="AR56" s="66"/>
      <c r="AS56" s="67"/>
      <c r="AT56" s="36"/>
    </row>
    <row r="57" spans="1:46" ht="15.75" thickBot="1" x14ac:dyDescent="0.3">
      <c r="A57" s="56"/>
      <c r="B57" s="64" t="s">
        <v>783</v>
      </c>
      <c r="C57" s="64" t="s">
        <v>328</v>
      </c>
      <c r="D57" s="64" t="s">
        <v>34</v>
      </c>
      <c r="E57" s="58">
        <f t="shared" si="3"/>
        <v>12</v>
      </c>
      <c r="F57" s="59">
        <f t="shared" si="4"/>
        <v>12</v>
      </c>
      <c r="G57" s="60">
        <f t="shared" si="5"/>
        <v>0</v>
      </c>
      <c r="H57" s="42"/>
      <c r="I57" s="42"/>
      <c r="J57" s="42"/>
      <c r="K57" s="63"/>
      <c r="L57" s="63"/>
      <c r="M57" s="63"/>
      <c r="N57" s="63"/>
      <c r="O57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12</v>
      </c>
      <c r="P57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57" s="84">
        <f>SUM(racers6[[#This Row],[Tour de Sask Omnium (B)]]+racers6[[#This Row],[RMCC - Omnium (A)]]+racers6[[#This Row],[Tour de Bowness - Omnium (A)]])</f>
        <v>0</v>
      </c>
      <c r="R57" s="64"/>
      <c r="S57" s="65"/>
      <c r="T57" s="66"/>
      <c r="U57" s="67"/>
      <c r="V57" s="66"/>
      <c r="W57" s="66"/>
      <c r="X57" s="67"/>
      <c r="Y57" s="66"/>
      <c r="Z57" s="66"/>
      <c r="AA57" s="65"/>
      <c r="AB57" s="66"/>
      <c r="AC57" s="67"/>
      <c r="AD57" s="65"/>
      <c r="AE57" s="65"/>
      <c r="AF57" s="65"/>
      <c r="AG57" s="66"/>
      <c r="AH57" s="64"/>
      <c r="AI57" s="65"/>
      <c r="AJ57" s="66"/>
      <c r="AK57" s="66"/>
      <c r="AL57" s="65"/>
      <c r="AM57" s="67">
        <v>12</v>
      </c>
      <c r="AN57" s="64"/>
      <c r="AO57" s="65"/>
      <c r="AP57" s="66"/>
      <c r="AQ57" s="66"/>
      <c r="AR57" s="66"/>
      <c r="AS57" s="67"/>
      <c r="AT57" s="36"/>
    </row>
    <row r="58" spans="1:46" ht="15.75" thickBot="1" x14ac:dyDescent="0.3">
      <c r="A58" s="82"/>
      <c r="B58" s="57" t="s">
        <v>523</v>
      </c>
      <c r="C58" s="57" t="s">
        <v>524</v>
      </c>
      <c r="D58" s="57" t="s">
        <v>13</v>
      </c>
      <c r="E58" s="58">
        <f t="shared" si="3"/>
        <v>10</v>
      </c>
      <c r="F58" s="186">
        <f t="shared" si="4"/>
        <v>32</v>
      </c>
      <c r="G58" s="60">
        <f t="shared" si="5"/>
        <v>12</v>
      </c>
      <c r="H58" s="42">
        <v>10</v>
      </c>
      <c r="I58" s="42"/>
      <c r="J58" s="42"/>
      <c r="K58" s="62">
        <v>0</v>
      </c>
      <c r="L58" s="62">
        <v>12</v>
      </c>
      <c r="M58" s="63"/>
      <c r="N58" s="63"/>
      <c r="O58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10</v>
      </c>
      <c r="P58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58" s="84">
        <f>SUM(racers6[[#This Row],[Tour de Sask Omnium (B)]]+racers6[[#This Row],[RMCC - Omnium (A)]]+racers6[[#This Row],[Tour de Bowness - Omnium (A)]])</f>
        <v>0</v>
      </c>
      <c r="R58" s="64"/>
      <c r="S58" s="65">
        <v>10</v>
      </c>
      <c r="T58" s="66"/>
      <c r="U58" s="67"/>
      <c r="V58" s="66"/>
      <c r="W58" s="66"/>
      <c r="X58" s="67"/>
      <c r="Y58" s="66"/>
      <c r="Z58" s="66"/>
      <c r="AA58" s="65"/>
      <c r="AB58" s="66"/>
      <c r="AC58" s="67"/>
      <c r="AD58" s="65"/>
      <c r="AE58" s="65"/>
      <c r="AF58" s="65"/>
      <c r="AG58" s="66"/>
      <c r="AH58" s="64"/>
      <c r="AI58" s="65"/>
      <c r="AJ58" s="66"/>
      <c r="AK58" s="66"/>
      <c r="AL58" s="65"/>
      <c r="AM58" s="67"/>
      <c r="AN58" s="64"/>
      <c r="AO58" s="65"/>
      <c r="AP58" s="66"/>
      <c r="AQ58" s="66"/>
      <c r="AR58" s="66"/>
      <c r="AS58" s="67"/>
      <c r="AT58" s="36"/>
    </row>
    <row r="59" spans="1:46" ht="15.75" thickBot="1" x14ac:dyDescent="0.3">
      <c r="A59" s="56"/>
      <c r="B59" s="64" t="s">
        <v>410</v>
      </c>
      <c r="C59" s="57" t="s">
        <v>327</v>
      </c>
      <c r="D59" s="57" t="s">
        <v>48</v>
      </c>
      <c r="E59" s="58">
        <f t="shared" si="3"/>
        <v>10</v>
      </c>
      <c r="F59" s="149">
        <f t="shared" si="4"/>
        <v>15</v>
      </c>
      <c r="G59" s="60">
        <f t="shared" si="5"/>
        <v>15</v>
      </c>
      <c r="H59" s="42"/>
      <c r="I59" s="42"/>
      <c r="J59" s="42"/>
      <c r="K59" s="62">
        <v>0</v>
      </c>
      <c r="L59" s="62">
        <v>8</v>
      </c>
      <c r="M59" s="63"/>
      <c r="N59" s="63"/>
      <c r="O59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59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10</v>
      </c>
      <c r="Q59" s="84">
        <f>SUM(racers6[[#This Row],[Tour de Sask Omnium (B)]]+racers6[[#This Row],[RMCC - Omnium (A)]]+racers6[[#This Row],[Tour de Bowness - Omnium (A)]])</f>
        <v>0</v>
      </c>
      <c r="R59" s="64"/>
      <c r="S59" s="65"/>
      <c r="T59" s="66"/>
      <c r="U59" s="67"/>
      <c r="V59" s="66"/>
      <c r="W59" s="66"/>
      <c r="X59" s="67"/>
      <c r="Y59" s="66"/>
      <c r="Z59" s="66"/>
      <c r="AA59" s="65"/>
      <c r="AB59" s="66"/>
      <c r="AC59" s="67"/>
      <c r="AD59" s="65"/>
      <c r="AE59" s="65">
        <v>10</v>
      </c>
      <c r="AF59" s="65"/>
      <c r="AG59" s="66"/>
      <c r="AH59" s="64"/>
      <c r="AI59" s="65"/>
      <c r="AJ59" s="66"/>
      <c r="AK59" s="66"/>
      <c r="AL59" s="65"/>
      <c r="AM59" s="67"/>
      <c r="AN59" s="64"/>
      <c r="AO59" s="65"/>
      <c r="AP59" s="66"/>
      <c r="AQ59" s="66"/>
      <c r="AR59" s="66"/>
      <c r="AS59" s="67"/>
      <c r="AT59" s="36"/>
    </row>
    <row r="60" spans="1:46" ht="15.75" thickBot="1" x14ac:dyDescent="0.3">
      <c r="A60" s="56"/>
      <c r="B60" s="64" t="s">
        <v>597</v>
      </c>
      <c r="C60" s="64" t="s">
        <v>41</v>
      </c>
      <c r="D60" s="64" t="s">
        <v>19</v>
      </c>
      <c r="E60" s="58">
        <f t="shared" si="3"/>
        <v>10</v>
      </c>
      <c r="F60" s="59">
        <f t="shared" si="4"/>
        <v>10</v>
      </c>
      <c r="G60" s="60">
        <f t="shared" si="5"/>
        <v>0</v>
      </c>
      <c r="H60" s="42"/>
      <c r="I60" s="42"/>
      <c r="J60" s="42"/>
      <c r="K60" s="63"/>
      <c r="L60" s="63"/>
      <c r="M60" s="63"/>
      <c r="N60" s="63"/>
      <c r="O60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10</v>
      </c>
      <c r="P60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60" s="84">
        <f>SUM(racers6[[#This Row],[Tour de Sask Omnium (B)]]+racers6[[#This Row],[RMCC - Omnium (A)]]+racers6[[#This Row],[Tour de Bowness - Omnium (A)]])</f>
        <v>0</v>
      </c>
      <c r="R60" s="64"/>
      <c r="S60" s="65">
        <v>8</v>
      </c>
      <c r="T60" s="66"/>
      <c r="U60" s="67"/>
      <c r="V60" s="66"/>
      <c r="W60" s="66"/>
      <c r="X60" s="67"/>
      <c r="Y60" s="66"/>
      <c r="Z60" s="66"/>
      <c r="AA60" s="65"/>
      <c r="AB60" s="66"/>
      <c r="AC60" s="67"/>
      <c r="AD60" s="65"/>
      <c r="AE60" s="65"/>
      <c r="AF60" s="65"/>
      <c r="AG60" s="66"/>
      <c r="AH60" s="64"/>
      <c r="AI60" s="65"/>
      <c r="AJ60" s="66"/>
      <c r="AK60" s="66">
        <v>2</v>
      </c>
      <c r="AL60" s="65"/>
      <c r="AM60" s="67"/>
      <c r="AN60" s="64"/>
      <c r="AO60" s="65"/>
      <c r="AP60" s="66"/>
      <c r="AQ60" s="66"/>
      <c r="AR60" s="66"/>
      <c r="AS60" s="67"/>
      <c r="AT60" s="36"/>
    </row>
    <row r="61" spans="1:46" ht="15.75" thickBot="1" x14ac:dyDescent="0.3">
      <c r="A61" s="56"/>
      <c r="B61" s="64" t="s">
        <v>805</v>
      </c>
      <c r="C61" s="64" t="s">
        <v>806</v>
      </c>
      <c r="D61" s="64" t="s">
        <v>13</v>
      </c>
      <c r="E61" s="58">
        <f t="shared" si="3"/>
        <v>10</v>
      </c>
      <c r="F61" s="59">
        <f t="shared" si="4"/>
        <v>10</v>
      </c>
      <c r="G61" s="60">
        <f t="shared" si="5"/>
        <v>0</v>
      </c>
      <c r="H61" s="44"/>
      <c r="I61" s="44"/>
      <c r="J61" s="42"/>
      <c r="K61" s="63"/>
      <c r="L61" s="63"/>
      <c r="M61" s="63"/>
      <c r="N61" s="63"/>
      <c r="O61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10</v>
      </c>
      <c r="P61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61" s="84">
        <f>SUM(racers6[[#This Row],[Tour de Sask Omnium (B)]]+racers6[[#This Row],[RMCC - Omnium (A)]]+racers6[[#This Row],[Tour de Bowness - Omnium (A)]])</f>
        <v>0</v>
      </c>
      <c r="R61" s="64"/>
      <c r="S61" s="65"/>
      <c r="T61" s="66"/>
      <c r="U61" s="67"/>
      <c r="V61" s="66"/>
      <c r="W61" s="66"/>
      <c r="X61" s="67"/>
      <c r="Y61" s="66"/>
      <c r="Z61" s="66"/>
      <c r="AA61" s="65"/>
      <c r="AB61" s="66"/>
      <c r="AC61" s="67"/>
      <c r="AD61" s="65"/>
      <c r="AE61" s="65"/>
      <c r="AF61" s="65"/>
      <c r="AG61" s="66"/>
      <c r="AH61" s="64"/>
      <c r="AI61" s="65"/>
      <c r="AJ61" s="66"/>
      <c r="AK61" s="66"/>
      <c r="AL61" s="65"/>
      <c r="AM61" s="67"/>
      <c r="AN61" s="64"/>
      <c r="AO61" s="65"/>
      <c r="AP61" s="66"/>
      <c r="AQ61" s="66"/>
      <c r="AR61" s="66"/>
      <c r="AS61" s="67">
        <v>10</v>
      </c>
      <c r="AT61" s="36"/>
    </row>
    <row r="62" spans="1:46" ht="15.75" thickBot="1" x14ac:dyDescent="0.3">
      <c r="A62" s="56"/>
      <c r="B62" s="64" t="s">
        <v>788</v>
      </c>
      <c r="C62" s="64" t="s">
        <v>789</v>
      </c>
      <c r="D62" s="64" t="s">
        <v>52</v>
      </c>
      <c r="E62" s="58">
        <f t="shared" si="3"/>
        <v>8</v>
      </c>
      <c r="F62" s="59">
        <f t="shared" si="4"/>
        <v>8</v>
      </c>
      <c r="G62" s="60">
        <f t="shared" si="5"/>
        <v>8</v>
      </c>
      <c r="H62" s="42"/>
      <c r="I62" s="42"/>
      <c r="J62" s="42"/>
      <c r="K62" s="63"/>
      <c r="L62" s="63"/>
      <c r="M62" s="63"/>
      <c r="N62" s="63"/>
      <c r="O62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62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8</v>
      </c>
      <c r="Q62" s="84">
        <f>SUM(racers6[[#This Row],[Tour de Sask Omnium (B)]]+racers6[[#This Row],[RMCC - Omnium (A)]]+racers6[[#This Row],[Tour de Bowness - Omnium (A)]])</f>
        <v>0</v>
      </c>
      <c r="R62" s="64"/>
      <c r="S62" s="65"/>
      <c r="T62" s="66"/>
      <c r="U62" s="67"/>
      <c r="V62" s="66"/>
      <c r="W62" s="66"/>
      <c r="X62" s="67"/>
      <c r="Y62" s="66"/>
      <c r="Z62" s="66"/>
      <c r="AA62" s="65"/>
      <c r="AB62" s="66"/>
      <c r="AC62" s="67"/>
      <c r="AD62" s="65"/>
      <c r="AE62" s="65"/>
      <c r="AF62" s="65"/>
      <c r="AG62" s="66"/>
      <c r="AH62" s="64"/>
      <c r="AI62" s="65"/>
      <c r="AJ62" s="66"/>
      <c r="AK62" s="66"/>
      <c r="AL62" s="65"/>
      <c r="AM62" s="67"/>
      <c r="AN62" s="64">
        <v>8</v>
      </c>
      <c r="AO62" s="65"/>
      <c r="AP62" s="66"/>
      <c r="AQ62" s="66"/>
      <c r="AR62" s="66"/>
      <c r="AS62" s="67"/>
      <c r="AT62" s="36"/>
    </row>
    <row r="63" spans="1:46" ht="15.75" thickBot="1" x14ac:dyDescent="0.3">
      <c r="A63" s="82"/>
      <c r="B63" s="57" t="s">
        <v>420</v>
      </c>
      <c r="C63" s="57" t="s">
        <v>81</v>
      </c>
      <c r="D63" s="57" t="s">
        <v>44</v>
      </c>
      <c r="E63" s="58">
        <f t="shared" si="3"/>
        <v>6</v>
      </c>
      <c r="F63" s="59">
        <f t="shared" si="4"/>
        <v>22</v>
      </c>
      <c r="G63" s="60">
        <f t="shared" si="5"/>
        <v>0</v>
      </c>
      <c r="H63" s="42"/>
      <c r="I63" s="42"/>
      <c r="J63" s="42"/>
      <c r="K63" s="62">
        <v>16</v>
      </c>
      <c r="L63" s="62">
        <v>0</v>
      </c>
      <c r="M63" s="63"/>
      <c r="N63" s="63"/>
      <c r="O63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6</v>
      </c>
      <c r="P63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63" s="84">
        <f>SUM(racers6[[#This Row],[Tour de Sask Omnium (B)]]+racers6[[#This Row],[RMCC - Omnium (A)]]+racers6[[#This Row],[Tour de Bowness - Omnium (A)]])</f>
        <v>0</v>
      </c>
      <c r="R63" s="64"/>
      <c r="S63" s="65"/>
      <c r="T63" s="66"/>
      <c r="U63" s="67"/>
      <c r="V63" s="66"/>
      <c r="W63" s="66"/>
      <c r="X63" s="67"/>
      <c r="Y63" s="66"/>
      <c r="Z63" s="66"/>
      <c r="AA63" s="65"/>
      <c r="AB63" s="66"/>
      <c r="AC63" s="67">
        <v>1</v>
      </c>
      <c r="AD63" s="65"/>
      <c r="AE63" s="65"/>
      <c r="AF63" s="65"/>
      <c r="AG63" s="66"/>
      <c r="AH63" s="64"/>
      <c r="AI63" s="65"/>
      <c r="AJ63" s="66"/>
      <c r="AK63" s="66">
        <v>1</v>
      </c>
      <c r="AL63" s="65">
        <v>2</v>
      </c>
      <c r="AM63" s="67"/>
      <c r="AN63" s="64"/>
      <c r="AO63" s="65">
        <v>2</v>
      </c>
      <c r="AP63" s="66"/>
      <c r="AQ63" s="66"/>
      <c r="AR63" s="66"/>
      <c r="AS63" s="67"/>
      <c r="AT63" s="36"/>
    </row>
    <row r="64" spans="1:46" ht="15.75" thickBot="1" x14ac:dyDescent="0.3">
      <c r="A64" s="56"/>
      <c r="B64" s="64" t="s">
        <v>615</v>
      </c>
      <c r="C64" s="64" t="s">
        <v>55</v>
      </c>
      <c r="D64" s="64" t="s">
        <v>34</v>
      </c>
      <c r="E64" s="58">
        <f t="shared" si="3"/>
        <v>6</v>
      </c>
      <c r="F64" s="59">
        <f t="shared" si="4"/>
        <v>16</v>
      </c>
      <c r="G64" s="60">
        <f t="shared" si="5"/>
        <v>6</v>
      </c>
      <c r="H64" s="42">
        <v>10</v>
      </c>
      <c r="I64" s="42"/>
      <c r="J64" s="42"/>
      <c r="K64" s="63"/>
      <c r="L64" s="63"/>
      <c r="M64" s="63"/>
      <c r="N64" s="63"/>
      <c r="O64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64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6</v>
      </c>
      <c r="Q64" s="84">
        <f>SUM(racers6[[#This Row],[Tour de Sask Omnium (B)]]+racers6[[#This Row],[RMCC - Omnium (A)]]+racers6[[#This Row],[Tour de Bowness - Omnium (A)]])</f>
        <v>0</v>
      </c>
      <c r="R64" s="64"/>
      <c r="S64" s="65"/>
      <c r="T64" s="66"/>
      <c r="U64" s="67"/>
      <c r="V64" s="66"/>
      <c r="W64" s="66"/>
      <c r="X64" s="67"/>
      <c r="Y64" s="66"/>
      <c r="Z64" s="66"/>
      <c r="AA64" s="65"/>
      <c r="AB64" s="66"/>
      <c r="AC64" s="67"/>
      <c r="AD64" s="65"/>
      <c r="AE64" s="65"/>
      <c r="AF64" s="65"/>
      <c r="AG64" s="66"/>
      <c r="AH64" s="64"/>
      <c r="AI64" s="65"/>
      <c r="AJ64" s="66"/>
      <c r="AK64" s="66"/>
      <c r="AL64" s="65"/>
      <c r="AM64" s="67"/>
      <c r="AN64" s="64">
        <v>6</v>
      </c>
      <c r="AO64" s="65"/>
      <c r="AP64" s="66"/>
      <c r="AQ64" s="66"/>
      <c r="AR64" s="66"/>
      <c r="AS64" s="67"/>
      <c r="AT64" s="36"/>
    </row>
    <row r="65" spans="1:46" ht="15.75" thickBot="1" x14ac:dyDescent="0.3">
      <c r="A65" s="56"/>
      <c r="B65" s="57" t="s">
        <v>408</v>
      </c>
      <c r="C65" s="64" t="s">
        <v>409</v>
      </c>
      <c r="D65" s="64" t="s">
        <v>13</v>
      </c>
      <c r="E65" s="58">
        <f t="shared" ref="E65:E96" si="6">SUM(O65,P65,Q65)</f>
        <v>6</v>
      </c>
      <c r="F65" s="149">
        <f t="shared" ref="F65:F96" si="7">SUM(G65,H65,I65,J65,K65,M65,O65)</f>
        <v>14</v>
      </c>
      <c r="G65" s="60">
        <f t="shared" ref="G65:G96" si="8">+IF(SUM(L65,N65,P65)&gt;15,15,SUM(L65,N65,P65))</f>
        <v>10</v>
      </c>
      <c r="H65" s="42"/>
      <c r="I65" s="42"/>
      <c r="J65" s="42"/>
      <c r="K65" s="62">
        <v>0</v>
      </c>
      <c r="L65" s="62">
        <v>10</v>
      </c>
      <c r="M65" s="63"/>
      <c r="N65" s="63"/>
      <c r="O65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4</v>
      </c>
      <c r="P65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65" s="84">
        <f>SUM(racers6[[#This Row],[Tour de Sask Omnium (B)]]+racers6[[#This Row],[RMCC - Omnium (A)]]+racers6[[#This Row],[Tour de Bowness - Omnium (A)]])</f>
        <v>2</v>
      </c>
      <c r="R65" s="64"/>
      <c r="S65" s="65"/>
      <c r="T65" s="66"/>
      <c r="U65" s="67"/>
      <c r="V65" s="66"/>
      <c r="W65" s="66"/>
      <c r="X65" s="67"/>
      <c r="Y65" s="66"/>
      <c r="Z65" s="66"/>
      <c r="AA65" s="65"/>
      <c r="AB65" s="66"/>
      <c r="AC65" s="67"/>
      <c r="AD65" s="65"/>
      <c r="AE65" s="65"/>
      <c r="AF65" s="65"/>
      <c r="AG65" s="66"/>
      <c r="AH65" s="64"/>
      <c r="AI65" s="65"/>
      <c r="AJ65" s="66"/>
      <c r="AK65" s="66"/>
      <c r="AL65" s="65"/>
      <c r="AM65" s="67"/>
      <c r="AN65" s="64"/>
      <c r="AO65" s="65">
        <v>4</v>
      </c>
      <c r="AP65" s="66">
        <v>2</v>
      </c>
      <c r="AQ65" s="66"/>
      <c r="AR65" s="66"/>
      <c r="AS65" s="67"/>
      <c r="AT65" s="36"/>
    </row>
    <row r="66" spans="1:46" ht="15.75" thickBot="1" x14ac:dyDescent="0.3">
      <c r="A66" s="56"/>
      <c r="B66" s="64" t="s">
        <v>659</v>
      </c>
      <c r="C66" s="64" t="s">
        <v>47</v>
      </c>
      <c r="D66" s="64" t="s">
        <v>13</v>
      </c>
      <c r="E66" s="58">
        <f t="shared" si="6"/>
        <v>6</v>
      </c>
      <c r="F66" s="59">
        <f t="shared" si="7"/>
        <v>6</v>
      </c>
      <c r="G66" s="60">
        <f t="shared" si="8"/>
        <v>6</v>
      </c>
      <c r="H66" s="42"/>
      <c r="I66" s="42"/>
      <c r="J66" s="42"/>
      <c r="K66" s="63"/>
      <c r="L66" s="63"/>
      <c r="M66" s="63"/>
      <c r="N66" s="63"/>
      <c r="O66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66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6</v>
      </c>
      <c r="Q66" s="84">
        <f>SUM(racers6[[#This Row],[Tour de Sask Omnium (B)]]+racers6[[#This Row],[RMCC - Omnium (A)]]+racers6[[#This Row],[Tour de Bowness - Omnium (A)]])</f>
        <v>0</v>
      </c>
      <c r="R66" s="64"/>
      <c r="S66" s="65"/>
      <c r="T66" s="66"/>
      <c r="U66" s="67"/>
      <c r="V66" s="66"/>
      <c r="W66" s="66">
        <v>6</v>
      </c>
      <c r="X66" s="67"/>
      <c r="Y66" s="66"/>
      <c r="Z66" s="66"/>
      <c r="AA66" s="65"/>
      <c r="AB66" s="66"/>
      <c r="AC66" s="67"/>
      <c r="AD66" s="65"/>
      <c r="AE66" s="65"/>
      <c r="AF66" s="65"/>
      <c r="AG66" s="66"/>
      <c r="AH66" s="64"/>
      <c r="AI66" s="65"/>
      <c r="AJ66" s="66"/>
      <c r="AK66" s="66"/>
      <c r="AL66" s="65"/>
      <c r="AM66" s="67"/>
      <c r="AN66" s="64"/>
      <c r="AO66" s="65"/>
      <c r="AP66" s="66"/>
      <c r="AQ66" s="66"/>
      <c r="AR66" s="66"/>
      <c r="AS66" s="67"/>
      <c r="AT66" s="36"/>
    </row>
    <row r="67" spans="1:46" ht="15.75" thickBot="1" x14ac:dyDescent="0.3">
      <c r="A67" s="56"/>
      <c r="B67" s="64" t="s">
        <v>746</v>
      </c>
      <c r="C67" s="64" t="s">
        <v>39</v>
      </c>
      <c r="D67" s="64" t="s">
        <v>13</v>
      </c>
      <c r="E67" s="58">
        <f t="shared" si="6"/>
        <v>6</v>
      </c>
      <c r="F67" s="59">
        <f t="shared" si="7"/>
        <v>6</v>
      </c>
      <c r="G67" s="60">
        <f t="shared" si="8"/>
        <v>0</v>
      </c>
      <c r="H67" s="42"/>
      <c r="I67" s="42"/>
      <c r="J67" s="42"/>
      <c r="K67" s="63"/>
      <c r="L67" s="63"/>
      <c r="M67" s="63"/>
      <c r="N67" s="63"/>
      <c r="O67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6</v>
      </c>
      <c r="P67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67" s="84">
        <f>SUM(racers6[[#This Row],[Tour de Sask Omnium (B)]]+racers6[[#This Row],[RMCC - Omnium (A)]]+racers6[[#This Row],[Tour de Bowness - Omnium (A)]])</f>
        <v>0</v>
      </c>
      <c r="R67" s="64"/>
      <c r="S67" s="65"/>
      <c r="T67" s="66"/>
      <c r="U67" s="67"/>
      <c r="V67" s="66"/>
      <c r="W67" s="66"/>
      <c r="X67" s="67"/>
      <c r="Y67" s="66"/>
      <c r="Z67" s="66"/>
      <c r="AA67" s="65"/>
      <c r="AB67" s="66"/>
      <c r="AC67" s="67"/>
      <c r="AD67" s="65"/>
      <c r="AE67" s="65"/>
      <c r="AF67" s="65"/>
      <c r="AG67" s="66"/>
      <c r="AH67" s="64">
        <v>6</v>
      </c>
      <c r="AI67" s="65"/>
      <c r="AJ67" s="66"/>
      <c r="AK67" s="66"/>
      <c r="AL67" s="65"/>
      <c r="AM67" s="67"/>
      <c r="AN67" s="64"/>
      <c r="AO67" s="65"/>
      <c r="AP67" s="66"/>
      <c r="AQ67" s="66"/>
      <c r="AR67" s="66"/>
      <c r="AS67" s="67"/>
      <c r="AT67" s="36"/>
    </row>
    <row r="68" spans="1:46" ht="15.75" thickBot="1" x14ac:dyDescent="0.3">
      <c r="A68" s="56"/>
      <c r="B68" s="64" t="s">
        <v>760</v>
      </c>
      <c r="C68" s="64" t="s">
        <v>355</v>
      </c>
      <c r="D68" s="64" t="s">
        <v>236</v>
      </c>
      <c r="E68" s="58">
        <f t="shared" si="6"/>
        <v>6</v>
      </c>
      <c r="F68" s="59">
        <f t="shared" si="7"/>
        <v>6</v>
      </c>
      <c r="G68" s="60">
        <f t="shared" si="8"/>
        <v>0</v>
      </c>
      <c r="H68" s="42"/>
      <c r="I68" s="42"/>
      <c r="J68" s="42"/>
      <c r="K68" s="63"/>
      <c r="L68" s="63"/>
      <c r="M68" s="63"/>
      <c r="N68" s="63"/>
      <c r="O68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6</v>
      </c>
      <c r="P68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68" s="84">
        <f>SUM(racers6[[#This Row],[Tour de Sask Omnium (B)]]+racers6[[#This Row],[RMCC - Omnium (A)]]+racers6[[#This Row],[Tour de Bowness - Omnium (A)]])</f>
        <v>0</v>
      </c>
      <c r="R68" s="64"/>
      <c r="S68" s="65"/>
      <c r="T68" s="66"/>
      <c r="U68" s="67"/>
      <c r="V68" s="66"/>
      <c r="W68" s="66"/>
      <c r="X68" s="67"/>
      <c r="Y68" s="66"/>
      <c r="Z68" s="66"/>
      <c r="AA68" s="65"/>
      <c r="AB68" s="66"/>
      <c r="AC68" s="67"/>
      <c r="AD68" s="65"/>
      <c r="AE68" s="65"/>
      <c r="AF68" s="65">
        <v>6</v>
      </c>
      <c r="AG68" s="66"/>
      <c r="AH68" s="64"/>
      <c r="AI68" s="65"/>
      <c r="AJ68" s="66"/>
      <c r="AK68" s="66"/>
      <c r="AL68" s="65"/>
      <c r="AM68" s="67"/>
      <c r="AN68" s="64"/>
      <c r="AO68" s="65"/>
      <c r="AP68" s="66"/>
      <c r="AQ68" s="66"/>
      <c r="AR68" s="66"/>
      <c r="AS68" s="67"/>
      <c r="AT68" s="36"/>
    </row>
    <row r="69" spans="1:46" ht="15.75" thickBot="1" x14ac:dyDescent="0.3">
      <c r="A69" s="56"/>
      <c r="B69" s="64" t="s">
        <v>774</v>
      </c>
      <c r="C69" s="64" t="s">
        <v>663</v>
      </c>
      <c r="D69" s="64" t="s">
        <v>456</v>
      </c>
      <c r="E69" s="58">
        <f t="shared" si="6"/>
        <v>6</v>
      </c>
      <c r="F69" s="59">
        <f t="shared" si="7"/>
        <v>6</v>
      </c>
      <c r="G69" s="60">
        <f t="shared" si="8"/>
        <v>0</v>
      </c>
      <c r="H69" s="42"/>
      <c r="I69" s="42"/>
      <c r="J69" s="42"/>
      <c r="K69" s="63"/>
      <c r="L69" s="63"/>
      <c r="M69" s="63"/>
      <c r="N69" s="63"/>
      <c r="O69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6</v>
      </c>
      <c r="P69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69" s="84">
        <f>SUM(racers6[[#This Row],[Tour de Sask Omnium (B)]]+racers6[[#This Row],[RMCC - Omnium (A)]]+racers6[[#This Row],[Tour de Bowness - Omnium (A)]])</f>
        <v>0</v>
      </c>
      <c r="R69" s="64"/>
      <c r="S69" s="65"/>
      <c r="T69" s="66"/>
      <c r="U69" s="67"/>
      <c r="V69" s="66"/>
      <c r="W69" s="66"/>
      <c r="X69" s="67"/>
      <c r="Y69" s="66"/>
      <c r="Z69" s="66"/>
      <c r="AA69" s="65"/>
      <c r="AB69" s="66"/>
      <c r="AC69" s="67"/>
      <c r="AD69" s="65"/>
      <c r="AE69" s="65"/>
      <c r="AF69" s="65"/>
      <c r="AG69" s="66"/>
      <c r="AH69" s="64"/>
      <c r="AI69" s="65"/>
      <c r="AJ69" s="66"/>
      <c r="AK69" s="66"/>
      <c r="AL69" s="65">
        <v>6</v>
      </c>
      <c r="AM69" s="67"/>
      <c r="AN69" s="64"/>
      <c r="AO69" s="65"/>
      <c r="AP69" s="66"/>
      <c r="AQ69" s="66"/>
      <c r="AR69" s="66"/>
      <c r="AS69" s="67"/>
      <c r="AT69" s="36"/>
    </row>
    <row r="70" spans="1:46" ht="15.75" thickBot="1" x14ac:dyDescent="0.3">
      <c r="A70" s="56"/>
      <c r="B70" s="64" t="s">
        <v>178</v>
      </c>
      <c r="C70" s="64" t="s">
        <v>705</v>
      </c>
      <c r="D70" s="64" t="s">
        <v>179</v>
      </c>
      <c r="E70" s="58">
        <f t="shared" si="6"/>
        <v>6</v>
      </c>
      <c r="F70" s="59">
        <f t="shared" si="7"/>
        <v>6</v>
      </c>
      <c r="G70" s="60">
        <f t="shared" si="8"/>
        <v>6</v>
      </c>
      <c r="H70" s="42"/>
      <c r="I70" s="42"/>
      <c r="J70" s="42"/>
      <c r="K70" s="63"/>
      <c r="L70" s="63"/>
      <c r="M70" s="63"/>
      <c r="N70" s="63"/>
      <c r="O70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70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6</v>
      </c>
      <c r="Q70" s="84">
        <f>SUM(racers6[[#This Row],[Tour de Sask Omnium (B)]]+racers6[[#This Row],[RMCC - Omnium (A)]]+racers6[[#This Row],[Tour de Bowness - Omnium (A)]])</f>
        <v>0</v>
      </c>
      <c r="R70" s="64"/>
      <c r="S70" s="65"/>
      <c r="T70" s="66"/>
      <c r="U70" s="67"/>
      <c r="V70" s="66"/>
      <c r="W70" s="66"/>
      <c r="X70" s="67"/>
      <c r="Y70" s="66"/>
      <c r="Z70" s="66"/>
      <c r="AA70" s="65"/>
      <c r="AB70" s="66"/>
      <c r="AC70" s="67"/>
      <c r="AD70" s="65"/>
      <c r="AE70" s="65"/>
      <c r="AF70" s="65"/>
      <c r="AG70" s="66"/>
      <c r="AH70" s="64"/>
      <c r="AI70" s="65"/>
      <c r="AJ70" s="66"/>
      <c r="AK70" s="66"/>
      <c r="AL70" s="65"/>
      <c r="AM70" s="67"/>
      <c r="AN70" s="64"/>
      <c r="AO70" s="65"/>
      <c r="AP70" s="66"/>
      <c r="AQ70" s="66"/>
      <c r="AR70" s="66">
        <v>6</v>
      </c>
      <c r="AS70" s="67"/>
      <c r="AT70" s="36"/>
    </row>
    <row r="71" spans="1:46" ht="15.75" thickBot="1" x14ac:dyDescent="0.3">
      <c r="A71" s="56"/>
      <c r="B71" s="182" t="s">
        <v>421</v>
      </c>
      <c r="C71" s="64" t="s">
        <v>422</v>
      </c>
      <c r="D71" s="64" t="s">
        <v>236</v>
      </c>
      <c r="E71" s="58">
        <f t="shared" si="6"/>
        <v>4</v>
      </c>
      <c r="F71" s="63">
        <f t="shared" si="7"/>
        <v>31</v>
      </c>
      <c r="G71" s="60">
        <f t="shared" si="8"/>
        <v>0</v>
      </c>
      <c r="H71" s="42"/>
      <c r="I71" s="42"/>
      <c r="J71" s="42"/>
      <c r="K71" s="62">
        <v>27</v>
      </c>
      <c r="L71" s="62">
        <v>0</v>
      </c>
      <c r="M71" s="63"/>
      <c r="N71" s="63"/>
      <c r="O71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4</v>
      </c>
      <c r="P71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71" s="84">
        <f>SUM(racers6[[#This Row],[Tour de Sask Omnium (B)]]+racers6[[#This Row],[RMCC - Omnium (A)]]+racers6[[#This Row],[Tour de Bowness - Omnium (A)]])</f>
        <v>0</v>
      </c>
      <c r="R71" s="64"/>
      <c r="S71" s="65"/>
      <c r="T71" s="66"/>
      <c r="U71" s="67">
        <v>4</v>
      </c>
      <c r="V71" s="66"/>
      <c r="W71" s="66"/>
      <c r="X71" s="67"/>
      <c r="Y71" s="66"/>
      <c r="Z71" s="66"/>
      <c r="AA71" s="65"/>
      <c r="AB71" s="66"/>
      <c r="AC71" s="67"/>
      <c r="AD71" s="65"/>
      <c r="AE71" s="65"/>
      <c r="AF71" s="65"/>
      <c r="AG71" s="66"/>
      <c r="AH71" s="64"/>
      <c r="AI71" s="65"/>
      <c r="AJ71" s="66"/>
      <c r="AK71" s="66"/>
      <c r="AL71" s="65"/>
      <c r="AM71" s="67"/>
      <c r="AN71" s="64"/>
      <c r="AO71" s="65"/>
      <c r="AP71" s="66"/>
      <c r="AQ71" s="66"/>
      <c r="AR71" s="66"/>
      <c r="AS71" s="67"/>
      <c r="AT71" s="36"/>
    </row>
    <row r="72" spans="1:46" ht="15.75" thickBot="1" x14ac:dyDescent="0.3">
      <c r="A72" s="56"/>
      <c r="B72" s="64" t="s">
        <v>790</v>
      </c>
      <c r="C72" s="64" t="s">
        <v>791</v>
      </c>
      <c r="D72" s="64" t="s">
        <v>42</v>
      </c>
      <c r="E72" s="58">
        <f t="shared" si="6"/>
        <v>4</v>
      </c>
      <c r="F72" s="59">
        <f t="shared" si="7"/>
        <v>4</v>
      </c>
      <c r="G72" s="60">
        <f t="shared" si="8"/>
        <v>4</v>
      </c>
      <c r="H72" s="42"/>
      <c r="I72" s="42"/>
      <c r="J72" s="42"/>
      <c r="K72" s="63"/>
      <c r="L72" s="63"/>
      <c r="M72" s="63"/>
      <c r="N72" s="63"/>
      <c r="O72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72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4</v>
      </c>
      <c r="Q72" s="84">
        <f>SUM(racers6[[#This Row],[Tour de Sask Omnium (B)]]+racers6[[#This Row],[RMCC - Omnium (A)]]+racers6[[#This Row],[Tour de Bowness - Omnium (A)]])</f>
        <v>0</v>
      </c>
      <c r="R72" s="64"/>
      <c r="S72" s="65"/>
      <c r="T72" s="66"/>
      <c r="U72" s="67"/>
      <c r="V72" s="66"/>
      <c r="W72" s="66"/>
      <c r="X72" s="67"/>
      <c r="Y72" s="66"/>
      <c r="Z72" s="66"/>
      <c r="AA72" s="65"/>
      <c r="AB72" s="66"/>
      <c r="AC72" s="67"/>
      <c r="AD72" s="65"/>
      <c r="AE72" s="65"/>
      <c r="AF72" s="65"/>
      <c r="AG72" s="66"/>
      <c r="AH72" s="64"/>
      <c r="AI72" s="65"/>
      <c r="AJ72" s="66"/>
      <c r="AK72" s="66"/>
      <c r="AL72" s="65"/>
      <c r="AM72" s="67"/>
      <c r="AN72" s="64">
        <v>4</v>
      </c>
      <c r="AO72" s="65"/>
      <c r="AP72" s="66"/>
      <c r="AQ72" s="66"/>
      <c r="AR72" s="66"/>
      <c r="AS72" s="67"/>
      <c r="AT72" s="36"/>
    </row>
    <row r="73" spans="1:46" ht="15.75" thickBot="1" x14ac:dyDescent="0.3">
      <c r="A73" s="56"/>
      <c r="B73" s="64" t="s">
        <v>795</v>
      </c>
      <c r="C73" s="64" t="s">
        <v>39</v>
      </c>
      <c r="D73" s="64" t="s">
        <v>294</v>
      </c>
      <c r="E73" s="58">
        <f t="shared" si="6"/>
        <v>4</v>
      </c>
      <c r="F73" s="59">
        <f t="shared" si="7"/>
        <v>4</v>
      </c>
      <c r="G73" s="60">
        <f t="shared" si="8"/>
        <v>4</v>
      </c>
      <c r="H73" s="42"/>
      <c r="I73" s="42"/>
      <c r="J73" s="42"/>
      <c r="K73" s="63"/>
      <c r="L73" s="63"/>
      <c r="M73" s="63"/>
      <c r="N73" s="63"/>
      <c r="O73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73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4</v>
      </c>
      <c r="Q73" s="84">
        <f>SUM(racers6[[#This Row],[Tour de Sask Omnium (B)]]+racers6[[#This Row],[RMCC - Omnium (A)]]+racers6[[#This Row],[Tour de Bowness - Omnium (A)]])</f>
        <v>0</v>
      </c>
      <c r="R73" s="64"/>
      <c r="S73" s="65"/>
      <c r="T73" s="66"/>
      <c r="U73" s="67"/>
      <c r="V73" s="66"/>
      <c r="W73" s="66"/>
      <c r="X73" s="67"/>
      <c r="Y73" s="66"/>
      <c r="Z73" s="66"/>
      <c r="AA73" s="65"/>
      <c r="AB73" s="66"/>
      <c r="AC73" s="67"/>
      <c r="AD73" s="65"/>
      <c r="AE73" s="65"/>
      <c r="AF73" s="65"/>
      <c r="AG73" s="66"/>
      <c r="AH73" s="64"/>
      <c r="AI73" s="65"/>
      <c r="AJ73" s="66"/>
      <c r="AK73" s="66"/>
      <c r="AL73" s="65"/>
      <c r="AM73" s="67"/>
      <c r="AN73" s="64"/>
      <c r="AO73" s="65"/>
      <c r="AP73" s="66"/>
      <c r="AQ73" s="66">
        <v>4</v>
      </c>
      <c r="AR73" s="66"/>
      <c r="AS73" s="67"/>
      <c r="AT73" s="36"/>
    </row>
    <row r="74" spans="1:46" ht="15.75" thickBot="1" x14ac:dyDescent="0.3">
      <c r="A74" s="56"/>
      <c r="B74" s="64" t="s">
        <v>802</v>
      </c>
      <c r="C74" s="64" t="s">
        <v>33</v>
      </c>
      <c r="D74" s="64" t="s">
        <v>236</v>
      </c>
      <c r="E74" s="58">
        <f t="shared" si="6"/>
        <v>4</v>
      </c>
      <c r="F74" s="59">
        <f t="shared" si="7"/>
        <v>4</v>
      </c>
      <c r="G74" s="60">
        <f t="shared" si="8"/>
        <v>4</v>
      </c>
      <c r="H74" s="42"/>
      <c r="I74" s="42"/>
      <c r="J74" s="42"/>
      <c r="K74" s="63"/>
      <c r="L74" s="63"/>
      <c r="M74" s="63"/>
      <c r="N74" s="63"/>
      <c r="O74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74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4</v>
      </c>
      <c r="Q74" s="84">
        <f>SUM(racers6[[#This Row],[Tour de Sask Omnium (B)]]+racers6[[#This Row],[RMCC - Omnium (A)]]+racers6[[#This Row],[Tour de Bowness - Omnium (A)]])</f>
        <v>0</v>
      </c>
      <c r="R74" s="64"/>
      <c r="S74" s="65"/>
      <c r="T74" s="66"/>
      <c r="U74" s="67"/>
      <c r="V74" s="66"/>
      <c r="W74" s="66"/>
      <c r="X74" s="67"/>
      <c r="Y74" s="66"/>
      <c r="Z74" s="66"/>
      <c r="AA74" s="65"/>
      <c r="AB74" s="66"/>
      <c r="AC74" s="67"/>
      <c r="AD74" s="65"/>
      <c r="AE74" s="65"/>
      <c r="AF74" s="65"/>
      <c r="AG74" s="66"/>
      <c r="AH74" s="64"/>
      <c r="AI74" s="65"/>
      <c r="AJ74" s="66"/>
      <c r="AK74" s="66"/>
      <c r="AL74" s="65"/>
      <c r="AM74" s="67"/>
      <c r="AN74" s="64"/>
      <c r="AO74" s="65"/>
      <c r="AP74" s="66"/>
      <c r="AQ74" s="66"/>
      <c r="AR74" s="66">
        <v>4</v>
      </c>
      <c r="AS74" s="67"/>
      <c r="AT74" s="36"/>
    </row>
    <row r="75" spans="1:46" ht="15.75" thickBot="1" x14ac:dyDescent="0.3">
      <c r="A75" s="56"/>
      <c r="B75" s="57" t="s">
        <v>566</v>
      </c>
      <c r="C75" s="57" t="s">
        <v>567</v>
      </c>
      <c r="D75" s="57" t="s">
        <v>13</v>
      </c>
      <c r="E75" s="58">
        <f t="shared" si="6"/>
        <v>2</v>
      </c>
      <c r="F75" s="59">
        <f t="shared" si="7"/>
        <v>12</v>
      </c>
      <c r="G75" s="60">
        <f t="shared" si="8"/>
        <v>2</v>
      </c>
      <c r="H75" s="42">
        <v>10</v>
      </c>
      <c r="I75" s="42"/>
      <c r="J75" s="42"/>
      <c r="K75" s="62"/>
      <c r="L75" s="62"/>
      <c r="M75" s="63"/>
      <c r="N75" s="63"/>
      <c r="O75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75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2</v>
      </c>
      <c r="Q75" s="84">
        <f>SUM(racers6[[#This Row],[Tour de Sask Omnium (B)]]+racers6[[#This Row],[RMCC - Omnium (A)]]+racers6[[#This Row],[Tour de Bowness - Omnium (A)]])</f>
        <v>0</v>
      </c>
      <c r="R75" s="64"/>
      <c r="S75" s="65"/>
      <c r="T75" s="66"/>
      <c r="U75" s="67"/>
      <c r="V75" s="66"/>
      <c r="W75" s="66"/>
      <c r="X75" s="67"/>
      <c r="Y75" s="66"/>
      <c r="Z75" s="66"/>
      <c r="AA75" s="65"/>
      <c r="AB75" s="66"/>
      <c r="AC75" s="67"/>
      <c r="AD75" s="65"/>
      <c r="AE75" s="65"/>
      <c r="AF75" s="65"/>
      <c r="AG75" s="66"/>
      <c r="AH75" s="64"/>
      <c r="AI75" s="65"/>
      <c r="AJ75" s="66"/>
      <c r="AK75" s="66"/>
      <c r="AL75" s="65"/>
      <c r="AM75" s="67"/>
      <c r="AN75" s="64"/>
      <c r="AO75" s="65"/>
      <c r="AP75" s="66"/>
      <c r="AQ75" s="66"/>
      <c r="AR75" s="66">
        <v>2</v>
      </c>
      <c r="AS75" s="67"/>
      <c r="AT75" s="36"/>
    </row>
    <row r="76" spans="1:46" ht="15.75" thickBot="1" x14ac:dyDescent="0.3">
      <c r="A76" s="56"/>
      <c r="B76" s="64" t="s">
        <v>724</v>
      </c>
      <c r="C76" s="64" t="s">
        <v>589</v>
      </c>
      <c r="D76" s="64" t="s">
        <v>31</v>
      </c>
      <c r="E76" s="58">
        <f t="shared" si="6"/>
        <v>2</v>
      </c>
      <c r="F76" s="59">
        <f t="shared" si="7"/>
        <v>2</v>
      </c>
      <c r="G76" s="60">
        <f t="shared" si="8"/>
        <v>2</v>
      </c>
      <c r="H76" s="42"/>
      <c r="I76" s="42"/>
      <c r="J76" s="42"/>
      <c r="K76" s="63"/>
      <c r="L76" s="63"/>
      <c r="M76" s="63"/>
      <c r="N76" s="63"/>
      <c r="O76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76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2</v>
      </c>
      <c r="Q76" s="84">
        <f>SUM(racers6[[#This Row],[Tour de Sask Omnium (B)]]+racers6[[#This Row],[RMCC - Omnium (A)]]+racers6[[#This Row],[Tour de Bowness - Omnium (A)]])</f>
        <v>0</v>
      </c>
      <c r="R76" s="64"/>
      <c r="S76" s="65"/>
      <c r="T76" s="66"/>
      <c r="U76" s="67"/>
      <c r="V76" s="66"/>
      <c r="W76" s="66"/>
      <c r="X76" s="67"/>
      <c r="Y76" s="66"/>
      <c r="Z76" s="66"/>
      <c r="AA76" s="65"/>
      <c r="AB76" s="66">
        <v>2</v>
      </c>
      <c r="AC76" s="67"/>
      <c r="AD76" s="65"/>
      <c r="AE76" s="65"/>
      <c r="AF76" s="65"/>
      <c r="AG76" s="66"/>
      <c r="AH76" s="64"/>
      <c r="AI76" s="65"/>
      <c r="AJ76" s="66"/>
      <c r="AK76" s="66"/>
      <c r="AL76" s="65"/>
      <c r="AM76" s="67"/>
      <c r="AN76" s="64"/>
      <c r="AO76" s="65"/>
      <c r="AP76" s="66"/>
      <c r="AQ76" s="66"/>
      <c r="AR76" s="66"/>
      <c r="AS76" s="67"/>
      <c r="AT76" s="36"/>
    </row>
    <row r="77" spans="1:46" ht="15.75" thickBot="1" x14ac:dyDescent="0.3">
      <c r="A77" s="56"/>
      <c r="B77" s="64" t="s">
        <v>476</v>
      </c>
      <c r="C77" s="64" t="s">
        <v>368</v>
      </c>
      <c r="D77" s="64" t="s">
        <v>57</v>
      </c>
      <c r="E77" s="58">
        <f t="shared" si="6"/>
        <v>2</v>
      </c>
      <c r="F77" s="59">
        <f t="shared" si="7"/>
        <v>2</v>
      </c>
      <c r="G77" s="60">
        <f t="shared" si="8"/>
        <v>0</v>
      </c>
      <c r="H77" s="42"/>
      <c r="I77" s="42"/>
      <c r="J77" s="42"/>
      <c r="K77" s="62"/>
      <c r="L77" s="62">
        <v>0</v>
      </c>
      <c r="M77" s="63"/>
      <c r="N77" s="63"/>
      <c r="O77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2</v>
      </c>
      <c r="P77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77" s="84">
        <f>SUM(racers6[[#This Row],[Tour de Sask Omnium (B)]]+racers6[[#This Row],[RMCC - Omnium (A)]]+racers6[[#This Row],[Tour de Bowness - Omnium (A)]])</f>
        <v>0</v>
      </c>
      <c r="R77" s="64"/>
      <c r="S77" s="65"/>
      <c r="T77" s="66"/>
      <c r="U77" s="67"/>
      <c r="V77" s="66"/>
      <c r="W77" s="66"/>
      <c r="X77" s="67"/>
      <c r="Y77" s="66"/>
      <c r="Z77" s="66"/>
      <c r="AA77" s="65"/>
      <c r="AB77" s="66"/>
      <c r="AC77" s="67"/>
      <c r="AD77" s="65"/>
      <c r="AE77" s="65"/>
      <c r="AF77" s="65"/>
      <c r="AG77" s="66"/>
      <c r="AH77" s="64"/>
      <c r="AI77" s="65"/>
      <c r="AJ77" s="66"/>
      <c r="AK77" s="66"/>
      <c r="AL77" s="65"/>
      <c r="AM77" s="67">
        <v>2</v>
      </c>
      <c r="AN77" s="64"/>
      <c r="AO77" s="65"/>
      <c r="AP77" s="66"/>
      <c r="AQ77" s="66"/>
      <c r="AR77" s="66"/>
      <c r="AS77" s="67"/>
      <c r="AT77" s="36"/>
    </row>
    <row r="78" spans="1:46" ht="15.75" thickBot="1" x14ac:dyDescent="0.3">
      <c r="A78" s="56"/>
      <c r="B78" s="57" t="s">
        <v>386</v>
      </c>
      <c r="C78" s="64" t="s">
        <v>387</v>
      </c>
      <c r="D78" s="64" t="s">
        <v>13</v>
      </c>
      <c r="E78" s="58">
        <f t="shared" si="6"/>
        <v>0</v>
      </c>
      <c r="F78" s="186">
        <f t="shared" si="7"/>
        <v>38</v>
      </c>
      <c r="G78" s="60">
        <f t="shared" si="8"/>
        <v>6</v>
      </c>
      <c r="H78" s="42"/>
      <c r="I78" s="42"/>
      <c r="J78" s="42">
        <v>10</v>
      </c>
      <c r="K78" s="62">
        <v>22</v>
      </c>
      <c r="L78" s="62">
        <v>6</v>
      </c>
      <c r="M78" s="63"/>
      <c r="N78" s="63"/>
      <c r="O78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78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78" s="84">
        <f>SUM(racers6[[#This Row],[Tour de Sask Omnium (B)]]+racers6[[#This Row],[RMCC - Omnium (A)]]+racers6[[#This Row],[Tour de Bowness - Omnium (A)]])</f>
        <v>0</v>
      </c>
      <c r="R78" s="64"/>
      <c r="S78" s="65"/>
      <c r="T78" s="66"/>
      <c r="U78" s="67"/>
      <c r="V78" s="66"/>
      <c r="W78" s="66"/>
      <c r="X78" s="67"/>
      <c r="Y78" s="66"/>
      <c r="Z78" s="66"/>
      <c r="AA78" s="65"/>
      <c r="AB78" s="66"/>
      <c r="AC78" s="67"/>
      <c r="AD78" s="65"/>
      <c r="AE78" s="65"/>
      <c r="AF78" s="65"/>
      <c r="AG78" s="66"/>
      <c r="AH78" s="64"/>
      <c r="AI78" s="65"/>
      <c r="AJ78" s="66"/>
      <c r="AK78" s="66"/>
      <c r="AL78" s="65"/>
      <c r="AM78" s="67"/>
      <c r="AN78" s="64"/>
      <c r="AO78" s="65"/>
      <c r="AP78" s="66"/>
      <c r="AQ78" s="66"/>
      <c r="AR78" s="66"/>
      <c r="AS78" s="67"/>
      <c r="AT78" s="36"/>
    </row>
    <row r="79" spans="1:46" ht="15.75" thickBot="1" x14ac:dyDescent="0.3">
      <c r="A79" s="56"/>
      <c r="B79" s="64" t="s">
        <v>361</v>
      </c>
      <c r="C79" s="64" t="s">
        <v>609</v>
      </c>
      <c r="D79" s="64" t="s">
        <v>44</v>
      </c>
      <c r="E79" s="58">
        <f t="shared" si="6"/>
        <v>0</v>
      </c>
      <c r="F79" s="179">
        <f t="shared" si="7"/>
        <v>35</v>
      </c>
      <c r="G79" s="60">
        <f t="shared" si="8"/>
        <v>15</v>
      </c>
      <c r="H79" s="42"/>
      <c r="I79" s="42">
        <v>20</v>
      </c>
      <c r="J79" s="42"/>
      <c r="K79" s="62">
        <v>0</v>
      </c>
      <c r="L79" s="62">
        <v>49</v>
      </c>
      <c r="M79" s="63"/>
      <c r="N79" s="63"/>
      <c r="O79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79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79" s="84">
        <f>SUM(racers6[[#This Row],[Tour de Sask Omnium (B)]]+racers6[[#This Row],[RMCC - Omnium (A)]]+racers6[[#This Row],[Tour de Bowness - Omnium (A)]])</f>
        <v>0</v>
      </c>
      <c r="R79" s="64"/>
      <c r="S79" s="65"/>
      <c r="T79" s="66"/>
      <c r="U79" s="67"/>
      <c r="V79" s="66"/>
      <c r="W79" s="66"/>
      <c r="X79" s="67"/>
      <c r="Y79" s="66"/>
      <c r="Z79" s="66"/>
      <c r="AA79" s="65"/>
      <c r="AB79" s="66"/>
      <c r="AC79" s="67"/>
      <c r="AD79" s="65"/>
      <c r="AE79" s="65"/>
      <c r="AF79" s="65"/>
      <c r="AG79" s="66"/>
      <c r="AH79" s="64"/>
      <c r="AI79" s="65"/>
      <c r="AJ79" s="66"/>
      <c r="AK79" s="66"/>
      <c r="AL79" s="65"/>
      <c r="AM79" s="67"/>
      <c r="AN79" s="64"/>
      <c r="AO79" s="65"/>
      <c r="AP79" s="66"/>
      <c r="AQ79" s="66"/>
      <c r="AR79" s="66"/>
      <c r="AS79" s="67"/>
      <c r="AT79" s="36"/>
    </row>
    <row r="80" spans="1:46" ht="15.75" thickBot="1" x14ac:dyDescent="0.3">
      <c r="A80" s="82"/>
      <c r="B80" s="57" t="s">
        <v>497</v>
      </c>
      <c r="C80" s="57" t="s">
        <v>498</v>
      </c>
      <c r="D80" s="57" t="s">
        <v>177</v>
      </c>
      <c r="E80" s="58">
        <f t="shared" si="6"/>
        <v>0</v>
      </c>
      <c r="F80" s="179">
        <f t="shared" si="7"/>
        <v>33</v>
      </c>
      <c r="G80" s="60">
        <f t="shared" si="8"/>
        <v>15</v>
      </c>
      <c r="H80" s="42">
        <v>10</v>
      </c>
      <c r="I80" s="42"/>
      <c r="J80" s="42"/>
      <c r="K80" s="62">
        <v>8</v>
      </c>
      <c r="L80" s="62">
        <v>20</v>
      </c>
      <c r="M80" s="63"/>
      <c r="N80" s="63"/>
      <c r="O80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80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80" s="84">
        <f>SUM(racers6[[#This Row],[Tour de Sask Omnium (B)]]+racers6[[#This Row],[RMCC - Omnium (A)]]+racers6[[#This Row],[Tour de Bowness - Omnium (A)]])</f>
        <v>0</v>
      </c>
      <c r="R80" s="64"/>
      <c r="S80" s="65"/>
      <c r="T80" s="66"/>
      <c r="U80" s="67"/>
      <c r="V80" s="66"/>
      <c r="W80" s="66"/>
      <c r="X80" s="67"/>
      <c r="Y80" s="66"/>
      <c r="Z80" s="66"/>
      <c r="AA80" s="65"/>
      <c r="AB80" s="66"/>
      <c r="AC80" s="67"/>
      <c r="AD80" s="65"/>
      <c r="AE80" s="65"/>
      <c r="AF80" s="65"/>
      <c r="AG80" s="66"/>
      <c r="AH80" s="64"/>
      <c r="AI80" s="65"/>
      <c r="AJ80" s="66"/>
      <c r="AK80" s="66"/>
      <c r="AL80" s="65"/>
      <c r="AM80" s="67"/>
      <c r="AN80" s="64"/>
      <c r="AO80" s="65"/>
      <c r="AP80" s="66"/>
      <c r="AQ80" s="66"/>
      <c r="AR80" s="66"/>
      <c r="AS80" s="67"/>
      <c r="AT80" s="36"/>
    </row>
    <row r="81" spans="1:46" ht="15.75" thickBot="1" x14ac:dyDescent="0.3">
      <c r="A81" s="56"/>
      <c r="B81" s="64" t="s">
        <v>473</v>
      </c>
      <c r="C81" s="64" t="s">
        <v>80</v>
      </c>
      <c r="D81" s="64" t="s">
        <v>259</v>
      </c>
      <c r="E81" s="58">
        <f t="shared" si="6"/>
        <v>0</v>
      </c>
      <c r="F81" s="186">
        <f t="shared" si="7"/>
        <v>31</v>
      </c>
      <c r="G81" s="60">
        <f t="shared" si="8"/>
        <v>6</v>
      </c>
      <c r="H81" s="42">
        <v>10</v>
      </c>
      <c r="I81" s="42"/>
      <c r="J81" s="42"/>
      <c r="K81" s="62">
        <v>15</v>
      </c>
      <c r="L81" s="62">
        <v>6</v>
      </c>
      <c r="M81" s="63"/>
      <c r="N81" s="63"/>
      <c r="O81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81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81" s="84">
        <f>SUM(racers6[[#This Row],[Tour de Sask Omnium (B)]]+racers6[[#This Row],[RMCC - Omnium (A)]]+racers6[[#This Row],[Tour de Bowness - Omnium (A)]])</f>
        <v>0</v>
      </c>
      <c r="R81" s="64"/>
      <c r="S81" s="65"/>
      <c r="T81" s="66"/>
      <c r="U81" s="67"/>
      <c r="V81" s="66"/>
      <c r="W81" s="66"/>
      <c r="X81" s="67"/>
      <c r="Y81" s="66"/>
      <c r="Z81" s="66"/>
      <c r="AA81" s="65"/>
      <c r="AB81" s="66"/>
      <c r="AC81" s="67"/>
      <c r="AD81" s="65"/>
      <c r="AE81" s="65"/>
      <c r="AF81" s="65"/>
      <c r="AG81" s="66"/>
      <c r="AH81" s="64"/>
      <c r="AI81" s="65"/>
      <c r="AJ81" s="66"/>
      <c r="AK81" s="66"/>
      <c r="AL81" s="65"/>
      <c r="AM81" s="67"/>
      <c r="AN81" s="64"/>
      <c r="AO81" s="65"/>
      <c r="AP81" s="66"/>
      <c r="AQ81" s="66"/>
      <c r="AR81" s="66"/>
      <c r="AS81" s="67"/>
      <c r="AT81" s="36"/>
    </row>
    <row r="82" spans="1:46" ht="15.75" thickBot="1" x14ac:dyDescent="0.3">
      <c r="A82" s="82"/>
      <c r="B82" s="57" t="s">
        <v>434</v>
      </c>
      <c r="C82" s="57" t="s">
        <v>435</v>
      </c>
      <c r="D82" s="57" t="s">
        <v>13</v>
      </c>
      <c r="E82" s="58">
        <f t="shared" si="6"/>
        <v>0</v>
      </c>
      <c r="F82" s="186">
        <f t="shared" si="7"/>
        <v>30</v>
      </c>
      <c r="G82" s="60">
        <f t="shared" si="8"/>
        <v>0</v>
      </c>
      <c r="H82" s="42">
        <v>10</v>
      </c>
      <c r="I82" s="42"/>
      <c r="J82" s="42"/>
      <c r="K82" s="62">
        <v>20</v>
      </c>
      <c r="L82" s="62">
        <v>0</v>
      </c>
      <c r="M82" s="63"/>
      <c r="N82" s="63"/>
      <c r="O82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82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82" s="84">
        <f>SUM(racers6[[#This Row],[Tour de Sask Omnium (B)]]+racers6[[#This Row],[RMCC - Omnium (A)]]+racers6[[#This Row],[Tour de Bowness - Omnium (A)]])</f>
        <v>0</v>
      </c>
      <c r="R82" s="64"/>
      <c r="S82" s="65"/>
      <c r="T82" s="66"/>
      <c r="U82" s="67"/>
      <c r="V82" s="66"/>
      <c r="W82" s="66"/>
      <c r="X82" s="67"/>
      <c r="Y82" s="66"/>
      <c r="Z82" s="66"/>
      <c r="AA82" s="65"/>
      <c r="AB82" s="66"/>
      <c r="AC82" s="67"/>
      <c r="AD82" s="65"/>
      <c r="AE82" s="65"/>
      <c r="AF82" s="65"/>
      <c r="AG82" s="66"/>
      <c r="AH82" s="64"/>
      <c r="AI82" s="65"/>
      <c r="AJ82" s="66"/>
      <c r="AK82" s="66"/>
      <c r="AL82" s="65"/>
      <c r="AM82" s="67"/>
      <c r="AN82" s="64"/>
      <c r="AO82" s="65"/>
      <c r="AP82" s="66"/>
      <c r="AQ82" s="66"/>
      <c r="AR82" s="66"/>
      <c r="AS82" s="67"/>
      <c r="AT82" s="36"/>
    </row>
    <row r="83" spans="1:46" ht="15.75" thickBot="1" x14ac:dyDescent="0.3">
      <c r="A83" s="56"/>
      <c r="B83" s="57" t="s">
        <v>215</v>
      </c>
      <c r="C83" s="57" t="s">
        <v>216</v>
      </c>
      <c r="D83" s="57" t="s">
        <v>52</v>
      </c>
      <c r="E83" s="58">
        <f t="shared" si="6"/>
        <v>0</v>
      </c>
      <c r="F83" s="59">
        <f t="shared" si="7"/>
        <v>25</v>
      </c>
      <c r="G83" s="60">
        <f t="shared" si="8"/>
        <v>15</v>
      </c>
      <c r="H83" s="42"/>
      <c r="I83" s="42">
        <v>10</v>
      </c>
      <c r="J83" s="42"/>
      <c r="K83" s="62">
        <v>0</v>
      </c>
      <c r="L83" s="62">
        <v>55</v>
      </c>
      <c r="M83" s="63"/>
      <c r="N83" s="63"/>
      <c r="O83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83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83" s="84">
        <f>SUM(racers6[[#This Row],[Tour de Sask Omnium (B)]]+racers6[[#This Row],[RMCC - Omnium (A)]]+racers6[[#This Row],[Tour de Bowness - Omnium (A)]])</f>
        <v>0</v>
      </c>
      <c r="R83" s="64"/>
      <c r="S83" s="65"/>
      <c r="T83" s="66"/>
      <c r="U83" s="67"/>
      <c r="V83" s="66"/>
      <c r="W83" s="66"/>
      <c r="X83" s="67"/>
      <c r="Y83" s="66"/>
      <c r="Z83" s="66"/>
      <c r="AA83" s="65"/>
      <c r="AB83" s="66"/>
      <c r="AC83" s="67"/>
      <c r="AD83" s="65"/>
      <c r="AE83" s="65"/>
      <c r="AF83" s="65"/>
      <c r="AG83" s="66"/>
      <c r="AH83" s="64"/>
      <c r="AI83" s="65"/>
      <c r="AJ83" s="66"/>
      <c r="AK83" s="66"/>
      <c r="AL83" s="65"/>
      <c r="AM83" s="67"/>
      <c r="AN83" s="64"/>
      <c r="AO83" s="65"/>
      <c r="AP83" s="66"/>
      <c r="AQ83" s="66"/>
      <c r="AR83" s="66"/>
      <c r="AS83" s="67"/>
      <c r="AT83" s="36"/>
    </row>
    <row r="84" spans="1:46" ht="15.75" thickBot="1" x14ac:dyDescent="0.3">
      <c r="A84" s="82"/>
      <c r="B84" s="57" t="s">
        <v>474</v>
      </c>
      <c r="C84" s="57" t="s">
        <v>475</v>
      </c>
      <c r="D84" s="57" t="s">
        <v>259</v>
      </c>
      <c r="E84" s="58">
        <f t="shared" si="6"/>
        <v>0</v>
      </c>
      <c r="F84" s="149">
        <f t="shared" si="7"/>
        <v>22</v>
      </c>
      <c r="G84" s="60">
        <f t="shared" si="8"/>
        <v>10</v>
      </c>
      <c r="H84" s="42"/>
      <c r="I84" s="42"/>
      <c r="J84" s="42"/>
      <c r="K84" s="62">
        <v>12</v>
      </c>
      <c r="L84" s="62">
        <v>10</v>
      </c>
      <c r="M84" s="63"/>
      <c r="N84" s="63"/>
      <c r="O84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84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84" s="84">
        <f>SUM(racers6[[#This Row],[Tour de Sask Omnium (B)]]+racers6[[#This Row],[RMCC - Omnium (A)]]+racers6[[#This Row],[Tour de Bowness - Omnium (A)]])</f>
        <v>0</v>
      </c>
      <c r="R84" s="64"/>
      <c r="S84" s="65"/>
      <c r="T84" s="66"/>
      <c r="U84" s="67"/>
      <c r="V84" s="66"/>
      <c r="W84" s="66"/>
      <c r="X84" s="67"/>
      <c r="Y84" s="66"/>
      <c r="Z84" s="66"/>
      <c r="AA84" s="65"/>
      <c r="AB84" s="66"/>
      <c r="AC84" s="67"/>
      <c r="AD84" s="65"/>
      <c r="AE84" s="65"/>
      <c r="AF84" s="65"/>
      <c r="AG84" s="66"/>
      <c r="AH84" s="64"/>
      <c r="AI84" s="65"/>
      <c r="AJ84" s="66"/>
      <c r="AK84" s="66"/>
      <c r="AL84" s="65"/>
      <c r="AM84" s="67"/>
      <c r="AN84" s="64"/>
      <c r="AO84" s="65"/>
      <c r="AP84" s="66"/>
      <c r="AQ84" s="66"/>
      <c r="AR84" s="66"/>
      <c r="AS84" s="67"/>
      <c r="AT84" s="36"/>
    </row>
    <row r="85" spans="1:46" ht="15.75" thickBot="1" x14ac:dyDescent="0.3">
      <c r="A85" s="82"/>
      <c r="B85" s="57" t="s">
        <v>496</v>
      </c>
      <c r="C85" s="57" t="s">
        <v>25</v>
      </c>
      <c r="D85" s="57" t="s">
        <v>456</v>
      </c>
      <c r="E85" s="58">
        <f t="shared" si="6"/>
        <v>0</v>
      </c>
      <c r="F85" s="59">
        <f t="shared" si="7"/>
        <v>20</v>
      </c>
      <c r="G85" s="60">
        <f t="shared" si="8"/>
        <v>0</v>
      </c>
      <c r="H85" s="42"/>
      <c r="I85" s="42"/>
      <c r="J85" s="42"/>
      <c r="K85" s="62">
        <v>20</v>
      </c>
      <c r="L85" s="62">
        <v>0</v>
      </c>
      <c r="M85" s="63"/>
      <c r="N85" s="63"/>
      <c r="O85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85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85" s="84">
        <f>SUM(racers6[[#This Row],[Tour de Sask Omnium (B)]]+racers6[[#This Row],[RMCC - Omnium (A)]]+racers6[[#This Row],[Tour de Bowness - Omnium (A)]])</f>
        <v>0</v>
      </c>
      <c r="R85" s="64"/>
      <c r="S85" s="65"/>
      <c r="T85" s="66"/>
      <c r="U85" s="67"/>
      <c r="V85" s="66"/>
      <c r="W85" s="66"/>
      <c r="X85" s="67"/>
      <c r="Y85" s="66"/>
      <c r="Z85" s="66"/>
      <c r="AA85" s="65"/>
      <c r="AB85" s="66"/>
      <c r="AC85" s="67"/>
      <c r="AD85" s="65"/>
      <c r="AE85" s="65"/>
      <c r="AF85" s="65"/>
      <c r="AG85" s="66"/>
      <c r="AH85" s="64"/>
      <c r="AI85" s="65"/>
      <c r="AJ85" s="66"/>
      <c r="AK85" s="66"/>
      <c r="AL85" s="65"/>
      <c r="AM85" s="67"/>
      <c r="AN85" s="64"/>
      <c r="AO85" s="65"/>
      <c r="AP85" s="66"/>
      <c r="AQ85" s="66"/>
      <c r="AR85" s="66"/>
      <c r="AS85" s="67"/>
      <c r="AT85" s="36"/>
    </row>
    <row r="86" spans="1:46" ht="15.75" thickBot="1" x14ac:dyDescent="0.3">
      <c r="A86" s="82"/>
      <c r="B86" s="57" t="s">
        <v>384</v>
      </c>
      <c r="C86" s="57" t="s">
        <v>234</v>
      </c>
      <c r="D86" s="57" t="s">
        <v>78</v>
      </c>
      <c r="E86" s="58">
        <f t="shared" si="6"/>
        <v>0</v>
      </c>
      <c r="F86" s="59">
        <f t="shared" si="7"/>
        <v>18</v>
      </c>
      <c r="G86" s="60">
        <f t="shared" si="8"/>
        <v>0</v>
      </c>
      <c r="H86" s="42"/>
      <c r="I86" s="42"/>
      <c r="J86" s="42"/>
      <c r="K86" s="62">
        <v>18</v>
      </c>
      <c r="L86" s="62">
        <v>0</v>
      </c>
      <c r="M86" s="63"/>
      <c r="N86" s="63"/>
      <c r="O86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86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86" s="84">
        <f>SUM(racers6[[#This Row],[Tour de Sask Omnium (B)]]+racers6[[#This Row],[RMCC - Omnium (A)]]+racers6[[#This Row],[Tour de Bowness - Omnium (A)]])</f>
        <v>0</v>
      </c>
      <c r="R86" s="64"/>
      <c r="S86" s="65"/>
      <c r="T86" s="66"/>
      <c r="U86" s="67"/>
      <c r="V86" s="66"/>
      <c r="W86" s="66"/>
      <c r="X86" s="67"/>
      <c r="Y86" s="66"/>
      <c r="Z86" s="66"/>
      <c r="AA86" s="65"/>
      <c r="AB86" s="66"/>
      <c r="AC86" s="67"/>
      <c r="AD86" s="65"/>
      <c r="AE86" s="65"/>
      <c r="AF86" s="65"/>
      <c r="AG86" s="66"/>
      <c r="AH86" s="64"/>
      <c r="AI86" s="65"/>
      <c r="AJ86" s="66"/>
      <c r="AK86" s="66"/>
      <c r="AL86" s="65"/>
      <c r="AM86" s="67"/>
      <c r="AN86" s="64"/>
      <c r="AO86" s="65"/>
      <c r="AP86" s="66"/>
      <c r="AQ86" s="66"/>
      <c r="AR86" s="66"/>
      <c r="AS86" s="67"/>
      <c r="AT86" s="36"/>
    </row>
    <row r="87" spans="1:46" ht="15.75" thickBot="1" x14ac:dyDescent="0.3">
      <c r="A87" s="56"/>
      <c r="B87" s="64" t="s">
        <v>359</v>
      </c>
      <c r="C87" s="64" t="s">
        <v>360</v>
      </c>
      <c r="D87" s="64" t="s">
        <v>34</v>
      </c>
      <c r="E87" s="58">
        <f t="shared" si="6"/>
        <v>0</v>
      </c>
      <c r="F87" s="59">
        <f t="shared" si="7"/>
        <v>15</v>
      </c>
      <c r="G87" s="60">
        <f t="shared" si="8"/>
        <v>15</v>
      </c>
      <c r="H87" s="42"/>
      <c r="I87" s="42"/>
      <c r="J87" s="42"/>
      <c r="K87" s="62">
        <v>0</v>
      </c>
      <c r="L87" s="62">
        <v>20</v>
      </c>
      <c r="M87" s="63"/>
      <c r="N87" s="63"/>
      <c r="O87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87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87" s="84">
        <f>SUM(racers6[[#This Row],[Tour de Sask Omnium (B)]]+racers6[[#This Row],[RMCC - Omnium (A)]]+racers6[[#This Row],[Tour de Bowness - Omnium (A)]])</f>
        <v>0</v>
      </c>
      <c r="R87" s="64"/>
      <c r="S87" s="65"/>
      <c r="T87" s="66"/>
      <c r="U87" s="67"/>
      <c r="V87" s="66"/>
      <c r="W87" s="66"/>
      <c r="X87" s="67"/>
      <c r="Y87" s="66"/>
      <c r="Z87" s="66"/>
      <c r="AA87" s="65"/>
      <c r="AB87" s="66"/>
      <c r="AC87" s="67"/>
      <c r="AD87" s="65"/>
      <c r="AE87" s="65"/>
      <c r="AF87" s="65"/>
      <c r="AG87" s="66"/>
      <c r="AH87" s="64"/>
      <c r="AI87" s="65"/>
      <c r="AJ87" s="66"/>
      <c r="AK87" s="66"/>
      <c r="AL87" s="65"/>
      <c r="AM87" s="67"/>
      <c r="AN87" s="64"/>
      <c r="AO87" s="65"/>
      <c r="AP87" s="66"/>
      <c r="AQ87" s="66"/>
      <c r="AR87" s="66"/>
      <c r="AS87" s="67"/>
      <c r="AT87" s="36"/>
    </row>
    <row r="88" spans="1:46" ht="15.75" thickBot="1" x14ac:dyDescent="0.3">
      <c r="A88" s="56"/>
      <c r="B88" s="64" t="s">
        <v>310</v>
      </c>
      <c r="C88" s="64" t="s">
        <v>41</v>
      </c>
      <c r="D88" s="64" t="s">
        <v>57</v>
      </c>
      <c r="E88" s="58">
        <f t="shared" si="6"/>
        <v>0</v>
      </c>
      <c r="F88" s="59">
        <f t="shared" si="7"/>
        <v>12</v>
      </c>
      <c r="G88" s="60">
        <f t="shared" si="8"/>
        <v>0</v>
      </c>
      <c r="H88" s="42"/>
      <c r="I88" s="42"/>
      <c r="J88" s="42"/>
      <c r="K88" s="62">
        <v>12</v>
      </c>
      <c r="L88" s="62">
        <v>0</v>
      </c>
      <c r="M88" s="63"/>
      <c r="N88" s="63"/>
      <c r="O88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88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88" s="84">
        <f>SUM(racers6[[#This Row],[Tour de Sask Omnium (B)]]+racers6[[#This Row],[RMCC - Omnium (A)]]+racers6[[#This Row],[Tour de Bowness - Omnium (A)]])</f>
        <v>0</v>
      </c>
      <c r="R88" s="64"/>
      <c r="S88" s="65"/>
      <c r="T88" s="66"/>
      <c r="U88" s="67"/>
      <c r="V88" s="66"/>
      <c r="W88" s="66"/>
      <c r="X88" s="67"/>
      <c r="Y88" s="66"/>
      <c r="Z88" s="66"/>
      <c r="AA88" s="65"/>
      <c r="AB88" s="66"/>
      <c r="AC88" s="67"/>
      <c r="AD88" s="65"/>
      <c r="AE88" s="65"/>
      <c r="AF88" s="65"/>
      <c r="AG88" s="66"/>
      <c r="AH88" s="64"/>
      <c r="AI88" s="65"/>
      <c r="AJ88" s="66"/>
      <c r="AK88" s="66"/>
      <c r="AL88" s="65"/>
      <c r="AM88" s="67"/>
      <c r="AN88" s="64"/>
      <c r="AO88" s="65"/>
      <c r="AP88" s="66"/>
      <c r="AQ88" s="66"/>
      <c r="AR88" s="66"/>
      <c r="AS88" s="67"/>
      <c r="AT88" s="36"/>
    </row>
    <row r="89" spans="1:46" ht="15.75" thickBot="1" x14ac:dyDescent="0.3">
      <c r="A89" s="56"/>
      <c r="B89" s="57" t="s">
        <v>153</v>
      </c>
      <c r="C89" s="57" t="s">
        <v>25</v>
      </c>
      <c r="D89" s="57" t="s">
        <v>177</v>
      </c>
      <c r="E89" s="58">
        <f t="shared" si="6"/>
        <v>0</v>
      </c>
      <c r="F89" s="59">
        <f t="shared" si="7"/>
        <v>12</v>
      </c>
      <c r="G89" s="60">
        <f t="shared" si="8"/>
        <v>0</v>
      </c>
      <c r="H89" s="42"/>
      <c r="I89" s="42">
        <v>10</v>
      </c>
      <c r="J89" s="42"/>
      <c r="K89" s="62">
        <v>2</v>
      </c>
      <c r="L89" s="62">
        <v>0</v>
      </c>
      <c r="M89" s="63"/>
      <c r="N89" s="63"/>
      <c r="O89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89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89" s="84">
        <f>SUM(racers6[[#This Row],[Tour de Sask Omnium (B)]]+racers6[[#This Row],[RMCC - Omnium (A)]]+racers6[[#This Row],[Tour de Bowness - Omnium (A)]])</f>
        <v>0</v>
      </c>
      <c r="R89" s="64"/>
      <c r="S89" s="65"/>
      <c r="T89" s="66"/>
      <c r="U89" s="67"/>
      <c r="V89" s="66"/>
      <c r="W89" s="66"/>
      <c r="X89" s="67"/>
      <c r="Y89" s="66"/>
      <c r="Z89" s="66"/>
      <c r="AA89" s="65"/>
      <c r="AB89" s="66"/>
      <c r="AC89" s="67"/>
      <c r="AD89" s="65"/>
      <c r="AE89" s="65"/>
      <c r="AF89" s="65"/>
      <c r="AG89" s="66"/>
      <c r="AH89" s="64"/>
      <c r="AI89" s="65"/>
      <c r="AJ89" s="66"/>
      <c r="AK89" s="66"/>
      <c r="AL89" s="65"/>
      <c r="AM89" s="67"/>
      <c r="AN89" s="64"/>
      <c r="AO89" s="65"/>
      <c r="AP89" s="66"/>
      <c r="AQ89" s="66"/>
      <c r="AR89" s="66"/>
      <c r="AS89" s="67"/>
      <c r="AT89" s="36"/>
    </row>
    <row r="90" spans="1:46" ht="15.75" thickBot="1" x14ac:dyDescent="0.3">
      <c r="A90" s="82"/>
      <c r="B90" s="57" t="s">
        <v>325</v>
      </c>
      <c r="C90" s="57" t="s">
        <v>323</v>
      </c>
      <c r="D90" s="57" t="s">
        <v>17</v>
      </c>
      <c r="E90" s="58">
        <f t="shared" si="6"/>
        <v>0</v>
      </c>
      <c r="F90" s="59">
        <f t="shared" si="7"/>
        <v>10</v>
      </c>
      <c r="G90" s="60">
        <f t="shared" si="8"/>
        <v>10</v>
      </c>
      <c r="H90" s="42"/>
      <c r="I90" s="42"/>
      <c r="J90" s="42"/>
      <c r="K90" s="62">
        <v>0</v>
      </c>
      <c r="L90" s="62">
        <v>10</v>
      </c>
      <c r="M90" s="63"/>
      <c r="N90" s="63"/>
      <c r="O90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90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90" s="84">
        <f>SUM(racers6[[#This Row],[Tour de Sask Omnium (B)]]+racers6[[#This Row],[RMCC - Omnium (A)]]+racers6[[#This Row],[Tour de Bowness - Omnium (A)]])</f>
        <v>0</v>
      </c>
      <c r="R90" s="64"/>
      <c r="S90" s="65"/>
      <c r="T90" s="66"/>
      <c r="U90" s="67"/>
      <c r="V90" s="66"/>
      <c r="W90" s="66"/>
      <c r="X90" s="67"/>
      <c r="Y90" s="66"/>
      <c r="Z90" s="66"/>
      <c r="AA90" s="65"/>
      <c r="AB90" s="66"/>
      <c r="AC90" s="67"/>
      <c r="AD90" s="65"/>
      <c r="AE90" s="65"/>
      <c r="AF90" s="65"/>
      <c r="AG90" s="66"/>
      <c r="AH90" s="64"/>
      <c r="AI90" s="65"/>
      <c r="AJ90" s="66"/>
      <c r="AK90" s="66"/>
      <c r="AL90" s="65"/>
      <c r="AM90" s="67"/>
      <c r="AN90" s="64"/>
      <c r="AO90" s="65"/>
      <c r="AP90" s="66"/>
      <c r="AQ90" s="66"/>
      <c r="AR90" s="66"/>
      <c r="AS90" s="67"/>
      <c r="AT90" s="36"/>
    </row>
    <row r="91" spans="1:46" ht="15.75" thickBot="1" x14ac:dyDescent="0.3">
      <c r="A91" s="82"/>
      <c r="B91" s="57" t="s">
        <v>325</v>
      </c>
      <c r="C91" s="57" t="s">
        <v>323</v>
      </c>
      <c r="D91" s="57" t="s">
        <v>17</v>
      </c>
      <c r="E91" s="58">
        <f t="shared" si="6"/>
        <v>0</v>
      </c>
      <c r="F91" s="59">
        <f t="shared" si="7"/>
        <v>10</v>
      </c>
      <c r="G91" s="60">
        <f t="shared" si="8"/>
        <v>0</v>
      </c>
      <c r="H91" s="42"/>
      <c r="I91" s="42"/>
      <c r="J91" s="42"/>
      <c r="K91" s="62">
        <v>10</v>
      </c>
      <c r="L91" s="62">
        <v>0</v>
      </c>
      <c r="M91" s="63"/>
      <c r="N91" s="63"/>
      <c r="O91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91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91" s="84">
        <f>SUM(racers6[[#This Row],[Tour de Sask Omnium (B)]]+racers6[[#This Row],[RMCC - Omnium (A)]]+racers6[[#This Row],[Tour de Bowness - Omnium (A)]])</f>
        <v>0</v>
      </c>
      <c r="R91" s="64"/>
      <c r="S91" s="65"/>
      <c r="T91" s="66"/>
      <c r="U91" s="67"/>
      <c r="V91" s="66"/>
      <c r="W91" s="66"/>
      <c r="X91" s="67"/>
      <c r="Y91" s="66"/>
      <c r="Z91" s="66"/>
      <c r="AA91" s="65"/>
      <c r="AB91" s="66"/>
      <c r="AC91" s="67"/>
      <c r="AD91" s="65"/>
      <c r="AE91" s="65"/>
      <c r="AF91" s="65"/>
      <c r="AG91" s="66"/>
      <c r="AH91" s="64"/>
      <c r="AI91" s="65"/>
      <c r="AJ91" s="66"/>
      <c r="AK91" s="66"/>
      <c r="AL91" s="65"/>
      <c r="AM91" s="67"/>
      <c r="AN91" s="64"/>
      <c r="AO91" s="65"/>
      <c r="AP91" s="66"/>
      <c r="AQ91" s="66"/>
      <c r="AR91" s="66"/>
      <c r="AS91" s="67"/>
      <c r="AT91" s="36"/>
    </row>
    <row r="92" spans="1:46" ht="15.75" thickBot="1" x14ac:dyDescent="0.3">
      <c r="A92" s="56"/>
      <c r="B92" s="57" t="s">
        <v>525</v>
      </c>
      <c r="C92" s="64" t="s">
        <v>189</v>
      </c>
      <c r="D92" s="64" t="s">
        <v>16</v>
      </c>
      <c r="E92" s="58">
        <f t="shared" si="6"/>
        <v>0</v>
      </c>
      <c r="F92" s="149">
        <f t="shared" si="7"/>
        <v>10</v>
      </c>
      <c r="G92" s="60">
        <f t="shared" si="8"/>
        <v>10</v>
      </c>
      <c r="H92" s="42"/>
      <c r="I92" s="42"/>
      <c r="J92" s="42"/>
      <c r="K92" s="62">
        <v>0</v>
      </c>
      <c r="L92" s="62">
        <v>10</v>
      </c>
      <c r="M92" s="63"/>
      <c r="N92" s="63"/>
      <c r="O92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92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92" s="84">
        <f>SUM(racers6[[#This Row],[Tour de Sask Omnium (B)]]+racers6[[#This Row],[RMCC - Omnium (A)]]+racers6[[#This Row],[Tour de Bowness - Omnium (A)]])</f>
        <v>0</v>
      </c>
      <c r="R92" s="64"/>
      <c r="S92" s="65"/>
      <c r="T92" s="66"/>
      <c r="U92" s="67"/>
      <c r="V92" s="66"/>
      <c r="W92" s="66"/>
      <c r="X92" s="67"/>
      <c r="Y92" s="66"/>
      <c r="Z92" s="66"/>
      <c r="AA92" s="65"/>
      <c r="AB92" s="66"/>
      <c r="AC92" s="67"/>
      <c r="AD92" s="65"/>
      <c r="AE92" s="65"/>
      <c r="AF92" s="65"/>
      <c r="AG92" s="66"/>
      <c r="AH92" s="64"/>
      <c r="AI92" s="65"/>
      <c r="AJ92" s="66"/>
      <c r="AK92" s="66"/>
      <c r="AL92" s="65"/>
      <c r="AM92" s="67"/>
      <c r="AN92" s="64"/>
      <c r="AO92" s="65"/>
      <c r="AP92" s="66"/>
      <c r="AQ92" s="66"/>
      <c r="AR92" s="66"/>
      <c r="AS92" s="67"/>
      <c r="AT92" s="36"/>
    </row>
    <row r="93" spans="1:46" ht="15.75" thickBot="1" x14ac:dyDescent="0.3">
      <c r="A93" s="56"/>
      <c r="B93" s="57" t="s">
        <v>241</v>
      </c>
      <c r="C93" s="64" t="s">
        <v>419</v>
      </c>
      <c r="D93" s="64" t="s">
        <v>48</v>
      </c>
      <c r="E93" s="58">
        <f t="shared" si="6"/>
        <v>0</v>
      </c>
      <c r="F93" s="149">
        <f t="shared" si="7"/>
        <v>10</v>
      </c>
      <c r="G93" s="60">
        <f t="shared" si="8"/>
        <v>0</v>
      </c>
      <c r="H93" s="42"/>
      <c r="I93" s="42"/>
      <c r="J93" s="42"/>
      <c r="K93" s="62">
        <v>10</v>
      </c>
      <c r="L93" s="62">
        <v>0</v>
      </c>
      <c r="M93" s="63"/>
      <c r="N93" s="63"/>
      <c r="O93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93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93" s="84">
        <f>SUM(racers6[[#This Row],[Tour de Sask Omnium (B)]]+racers6[[#This Row],[RMCC - Omnium (A)]]+racers6[[#This Row],[Tour de Bowness - Omnium (A)]])</f>
        <v>0</v>
      </c>
      <c r="R93" s="64"/>
      <c r="S93" s="65"/>
      <c r="T93" s="66"/>
      <c r="U93" s="67"/>
      <c r="V93" s="66"/>
      <c r="W93" s="66"/>
      <c r="X93" s="67"/>
      <c r="Y93" s="66"/>
      <c r="Z93" s="66"/>
      <c r="AA93" s="65"/>
      <c r="AB93" s="66"/>
      <c r="AC93" s="67"/>
      <c r="AD93" s="65"/>
      <c r="AE93" s="65"/>
      <c r="AF93" s="65"/>
      <c r="AG93" s="66"/>
      <c r="AH93" s="64"/>
      <c r="AI93" s="65"/>
      <c r="AJ93" s="66"/>
      <c r="AK93" s="66"/>
      <c r="AL93" s="65"/>
      <c r="AM93" s="67"/>
      <c r="AN93" s="64"/>
      <c r="AO93" s="65"/>
      <c r="AP93" s="66"/>
      <c r="AQ93" s="66"/>
      <c r="AR93" s="66"/>
      <c r="AS93" s="67"/>
      <c r="AT93" s="36"/>
    </row>
    <row r="94" spans="1:46" ht="15.75" thickBot="1" x14ac:dyDescent="0.3">
      <c r="A94" s="56"/>
      <c r="B94" s="57" t="s">
        <v>564</v>
      </c>
      <c r="C94" s="57" t="s">
        <v>132</v>
      </c>
      <c r="D94" s="57"/>
      <c r="E94" s="58">
        <f t="shared" si="6"/>
        <v>0</v>
      </c>
      <c r="F94" s="59">
        <f t="shared" si="7"/>
        <v>10</v>
      </c>
      <c r="G94" s="60">
        <f t="shared" si="8"/>
        <v>0</v>
      </c>
      <c r="H94" s="42">
        <v>10</v>
      </c>
      <c r="I94" s="42"/>
      <c r="J94" s="42"/>
      <c r="K94" s="62"/>
      <c r="L94" s="62"/>
      <c r="M94" s="63"/>
      <c r="N94" s="63"/>
      <c r="O94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94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94" s="84">
        <f>SUM(racers6[[#This Row],[Tour de Sask Omnium (B)]]+racers6[[#This Row],[RMCC - Omnium (A)]]+racers6[[#This Row],[Tour de Bowness - Omnium (A)]])</f>
        <v>0</v>
      </c>
      <c r="R94" s="64"/>
      <c r="S94" s="65"/>
      <c r="T94" s="66"/>
      <c r="U94" s="67"/>
      <c r="V94" s="66"/>
      <c r="W94" s="66"/>
      <c r="X94" s="67"/>
      <c r="Y94" s="66"/>
      <c r="Z94" s="66"/>
      <c r="AA94" s="65"/>
      <c r="AB94" s="66"/>
      <c r="AC94" s="67"/>
      <c r="AD94" s="65"/>
      <c r="AE94" s="65"/>
      <c r="AF94" s="65"/>
      <c r="AG94" s="66"/>
      <c r="AH94" s="64"/>
      <c r="AI94" s="65"/>
      <c r="AJ94" s="66"/>
      <c r="AK94" s="66"/>
      <c r="AL94" s="65"/>
      <c r="AM94" s="67"/>
      <c r="AN94" s="64"/>
      <c r="AO94" s="65"/>
      <c r="AP94" s="66"/>
      <c r="AQ94" s="66"/>
      <c r="AR94" s="66"/>
      <c r="AS94" s="67"/>
      <c r="AT94" s="36"/>
    </row>
    <row r="95" spans="1:46" ht="15.75" thickBot="1" x14ac:dyDescent="0.3">
      <c r="A95" s="56"/>
      <c r="B95" s="57" t="s">
        <v>565</v>
      </c>
      <c r="C95" s="57" t="s">
        <v>22</v>
      </c>
      <c r="D95" s="57"/>
      <c r="E95" s="58">
        <f t="shared" si="6"/>
        <v>0</v>
      </c>
      <c r="F95" s="59">
        <f t="shared" si="7"/>
        <v>10</v>
      </c>
      <c r="G95" s="60">
        <f t="shared" si="8"/>
        <v>0</v>
      </c>
      <c r="H95" s="42">
        <v>10</v>
      </c>
      <c r="I95" s="42"/>
      <c r="J95" s="42"/>
      <c r="K95" s="62"/>
      <c r="L95" s="62"/>
      <c r="M95" s="63"/>
      <c r="N95" s="63"/>
      <c r="O95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95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95" s="84">
        <f>SUM(racers6[[#This Row],[Tour de Sask Omnium (B)]]+racers6[[#This Row],[RMCC - Omnium (A)]]+racers6[[#This Row],[Tour de Bowness - Omnium (A)]])</f>
        <v>0</v>
      </c>
      <c r="R95" s="64"/>
      <c r="S95" s="65"/>
      <c r="T95" s="66"/>
      <c r="U95" s="67"/>
      <c r="V95" s="66"/>
      <c r="W95" s="66"/>
      <c r="X95" s="67"/>
      <c r="Y95" s="66"/>
      <c r="Z95" s="66"/>
      <c r="AA95" s="65"/>
      <c r="AB95" s="66"/>
      <c r="AC95" s="67"/>
      <c r="AD95" s="65"/>
      <c r="AE95" s="65"/>
      <c r="AF95" s="65"/>
      <c r="AG95" s="66"/>
      <c r="AH95" s="64"/>
      <c r="AI95" s="65"/>
      <c r="AJ95" s="66"/>
      <c r="AK95" s="66"/>
      <c r="AL95" s="65"/>
      <c r="AM95" s="67"/>
      <c r="AN95" s="64"/>
      <c r="AO95" s="65"/>
      <c r="AP95" s="66"/>
      <c r="AQ95" s="66"/>
      <c r="AR95" s="66"/>
      <c r="AS95" s="67"/>
      <c r="AT95" s="36"/>
    </row>
    <row r="96" spans="1:46" ht="15.75" thickBot="1" x14ac:dyDescent="0.3">
      <c r="A96" s="56"/>
      <c r="B96" s="57" t="s">
        <v>568</v>
      </c>
      <c r="C96" s="57" t="s">
        <v>569</v>
      </c>
      <c r="D96" s="57"/>
      <c r="E96" s="58">
        <f t="shared" si="6"/>
        <v>0</v>
      </c>
      <c r="F96" s="59">
        <f t="shared" si="7"/>
        <v>10</v>
      </c>
      <c r="G96" s="60">
        <f t="shared" si="8"/>
        <v>0</v>
      </c>
      <c r="H96" s="42">
        <v>10</v>
      </c>
      <c r="I96" s="42"/>
      <c r="J96" s="42"/>
      <c r="K96" s="62"/>
      <c r="L96" s="62"/>
      <c r="M96" s="63"/>
      <c r="N96" s="63"/>
      <c r="O96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96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96" s="84">
        <f>SUM(racers6[[#This Row],[Tour de Sask Omnium (B)]]+racers6[[#This Row],[RMCC - Omnium (A)]]+racers6[[#This Row],[Tour de Bowness - Omnium (A)]])</f>
        <v>0</v>
      </c>
      <c r="R96" s="64"/>
      <c r="S96" s="65"/>
      <c r="T96" s="66"/>
      <c r="U96" s="67"/>
      <c r="V96" s="66"/>
      <c r="W96" s="66"/>
      <c r="X96" s="67"/>
      <c r="Y96" s="66"/>
      <c r="Z96" s="66"/>
      <c r="AA96" s="65"/>
      <c r="AB96" s="66"/>
      <c r="AC96" s="67"/>
      <c r="AD96" s="65"/>
      <c r="AE96" s="65"/>
      <c r="AF96" s="65"/>
      <c r="AG96" s="66"/>
      <c r="AH96" s="64"/>
      <c r="AI96" s="65"/>
      <c r="AJ96" s="66"/>
      <c r="AK96" s="66"/>
      <c r="AL96" s="65"/>
      <c r="AM96" s="67"/>
      <c r="AN96" s="64"/>
      <c r="AO96" s="65"/>
      <c r="AP96" s="66"/>
      <c r="AQ96" s="66"/>
      <c r="AR96" s="66"/>
      <c r="AS96" s="67"/>
      <c r="AT96" s="36"/>
    </row>
    <row r="97" spans="1:46" ht="15.75" thickBot="1" x14ac:dyDescent="0.3">
      <c r="A97" s="56"/>
      <c r="B97" s="57" t="s">
        <v>573</v>
      </c>
      <c r="C97" s="57" t="s">
        <v>574</v>
      </c>
      <c r="D97" s="57"/>
      <c r="E97" s="58">
        <f t="shared" ref="E97:E116" si="9">SUM(O97,P97,Q97)</f>
        <v>0</v>
      </c>
      <c r="F97" s="59">
        <f t="shared" ref="F97:F116" si="10">SUM(G97,H97,I97,J97,K97,M97,O97)</f>
        <v>10</v>
      </c>
      <c r="G97" s="60">
        <f t="shared" ref="G97:G116" si="11">+IF(SUM(L97,N97,P97)&gt;15,15,SUM(L97,N97,P97))</f>
        <v>0</v>
      </c>
      <c r="H97" s="42">
        <v>10</v>
      </c>
      <c r="I97" s="42"/>
      <c r="J97" s="42"/>
      <c r="K97" s="62"/>
      <c r="L97" s="62"/>
      <c r="M97" s="63"/>
      <c r="N97" s="63"/>
      <c r="O97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97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97" s="84">
        <f>SUM(racers6[[#This Row],[Tour de Sask Omnium (B)]]+racers6[[#This Row],[RMCC - Omnium (A)]]+racers6[[#This Row],[Tour de Bowness - Omnium (A)]])</f>
        <v>0</v>
      </c>
      <c r="R97" s="64"/>
      <c r="S97" s="65"/>
      <c r="T97" s="66"/>
      <c r="U97" s="67"/>
      <c r="V97" s="66"/>
      <c r="W97" s="66"/>
      <c r="X97" s="67"/>
      <c r="Y97" s="66"/>
      <c r="Z97" s="66"/>
      <c r="AA97" s="65"/>
      <c r="AB97" s="66"/>
      <c r="AC97" s="67"/>
      <c r="AD97" s="65"/>
      <c r="AE97" s="65"/>
      <c r="AF97" s="65"/>
      <c r="AG97" s="66"/>
      <c r="AH97" s="64"/>
      <c r="AI97" s="65"/>
      <c r="AJ97" s="66"/>
      <c r="AK97" s="66"/>
      <c r="AL97" s="65"/>
      <c r="AM97" s="67"/>
      <c r="AN97" s="64"/>
      <c r="AO97" s="65"/>
      <c r="AP97" s="66"/>
      <c r="AQ97" s="66"/>
      <c r="AR97" s="66"/>
      <c r="AS97" s="67"/>
      <c r="AT97" s="36"/>
    </row>
    <row r="98" spans="1:46" ht="15.75" thickBot="1" x14ac:dyDescent="0.3">
      <c r="A98" s="56"/>
      <c r="B98" s="57" t="s">
        <v>571</v>
      </c>
      <c r="C98" s="57" t="s">
        <v>572</v>
      </c>
      <c r="D98" s="57"/>
      <c r="E98" s="58">
        <f t="shared" si="9"/>
        <v>0</v>
      </c>
      <c r="F98" s="59">
        <f t="shared" si="10"/>
        <v>10</v>
      </c>
      <c r="G98" s="60">
        <f t="shared" si="11"/>
        <v>0</v>
      </c>
      <c r="H98" s="42">
        <v>10</v>
      </c>
      <c r="I98" s="42"/>
      <c r="J98" s="42"/>
      <c r="K98" s="62"/>
      <c r="L98" s="62"/>
      <c r="M98" s="63"/>
      <c r="N98" s="63"/>
      <c r="O98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98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98" s="84">
        <f>SUM(racers6[[#This Row],[Tour de Sask Omnium (B)]]+racers6[[#This Row],[RMCC - Omnium (A)]]+racers6[[#This Row],[Tour de Bowness - Omnium (A)]])</f>
        <v>0</v>
      </c>
      <c r="R98" s="64"/>
      <c r="S98" s="65"/>
      <c r="T98" s="66"/>
      <c r="U98" s="67"/>
      <c r="V98" s="66"/>
      <c r="W98" s="66"/>
      <c r="X98" s="67"/>
      <c r="Y98" s="66"/>
      <c r="Z98" s="66"/>
      <c r="AA98" s="65"/>
      <c r="AB98" s="66"/>
      <c r="AC98" s="67"/>
      <c r="AD98" s="65"/>
      <c r="AE98" s="65"/>
      <c r="AF98" s="65"/>
      <c r="AG98" s="66"/>
      <c r="AH98" s="64"/>
      <c r="AI98" s="65"/>
      <c r="AJ98" s="66"/>
      <c r="AK98" s="66"/>
      <c r="AL98" s="65"/>
      <c r="AM98" s="67"/>
      <c r="AN98" s="64"/>
      <c r="AO98" s="65"/>
      <c r="AP98" s="66"/>
      <c r="AQ98" s="66"/>
      <c r="AR98" s="66"/>
      <c r="AS98" s="67"/>
      <c r="AT98" s="36"/>
    </row>
    <row r="99" spans="1:46" ht="15.75" thickBot="1" x14ac:dyDescent="0.3">
      <c r="A99" s="56"/>
      <c r="B99" s="57" t="s">
        <v>579</v>
      </c>
      <c r="C99" s="57" t="s">
        <v>77</v>
      </c>
      <c r="D99" s="57"/>
      <c r="E99" s="58">
        <f t="shared" si="9"/>
        <v>0</v>
      </c>
      <c r="F99" s="59">
        <f t="shared" si="10"/>
        <v>10</v>
      </c>
      <c r="G99" s="60">
        <f t="shared" si="11"/>
        <v>0</v>
      </c>
      <c r="H99" s="42">
        <v>10</v>
      </c>
      <c r="I99" s="42"/>
      <c r="J99" s="42"/>
      <c r="K99" s="62"/>
      <c r="L99" s="62"/>
      <c r="M99" s="63"/>
      <c r="N99" s="63"/>
      <c r="O99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99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99" s="84">
        <f>SUM(racers6[[#This Row],[Tour de Sask Omnium (B)]]+racers6[[#This Row],[RMCC - Omnium (A)]]+racers6[[#This Row],[Tour de Bowness - Omnium (A)]])</f>
        <v>0</v>
      </c>
      <c r="R99" s="64"/>
      <c r="S99" s="65"/>
      <c r="T99" s="66"/>
      <c r="U99" s="67"/>
      <c r="V99" s="66"/>
      <c r="W99" s="66"/>
      <c r="X99" s="67"/>
      <c r="Y99" s="66"/>
      <c r="Z99" s="66"/>
      <c r="AA99" s="65"/>
      <c r="AB99" s="66"/>
      <c r="AC99" s="67"/>
      <c r="AD99" s="65"/>
      <c r="AE99" s="65"/>
      <c r="AF99" s="65"/>
      <c r="AG99" s="66"/>
      <c r="AH99" s="64"/>
      <c r="AI99" s="65"/>
      <c r="AJ99" s="66"/>
      <c r="AK99" s="66"/>
      <c r="AL99" s="65"/>
      <c r="AM99" s="67"/>
      <c r="AN99" s="64"/>
      <c r="AO99" s="65"/>
      <c r="AP99" s="66"/>
      <c r="AQ99" s="66"/>
      <c r="AR99" s="66"/>
      <c r="AS99" s="67"/>
      <c r="AT99" s="36"/>
    </row>
    <row r="100" spans="1:46" ht="15.75" thickBot="1" x14ac:dyDescent="0.3">
      <c r="A100" s="56"/>
      <c r="B100" s="57" t="s">
        <v>562</v>
      </c>
      <c r="C100" s="57" t="s">
        <v>563</v>
      </c>
      <c r="D100" s="57"/>
      <c r="E100" s="58">
        <f t="shared" si="9"/>
        <v>0</v>
      </c>
      <c r="F100" s="59">
        <f t="shared" si="10"/>
        <v>10</v>
      </c>
      <c r="G100" s="60">
        <f t="shared" si="11"/>
        <v>0</v>
      </c>
      <c r="H100" s="42">
        <v>10</v>
      </c>
      <c r="I100" s="42"/>
      <c r="J100" s="42"/>
      <c r="K100" s="62">
        <v>0</v>
      </c>
      <c r="L100" s="62">
        <v>0</v>
      </c>
      <c r="M100" s="63"/>
      <c r="N100" s="63"/>
      <c r="O100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100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100" s="84">
        <f>SUM(racers6[[#This Row],[Tour de Sask Omnium (B)]]+racers6[[#This Row],[RMCC - Omnium (A)]]+racers6[[#This Row],[Tour de Bowness - Omnium (A)]])</f>
        <v>0</v>
      </c>
      <c r="R100" s="64"/>
      <c r="S100" s="65"/>
      <c r="T100" s="66"/>
      <c r="U100" s="67"/>
      <c r="V100" s="66"/>
      <c r="W100" s="66"/>
      <c r="X100" s="67"/>
      <c r="Y100" s="66"/>
      <c r="Z100" s="66"/>
      <c r="AA100" s="65"/>
      <c r="AB100" s="66"/>
      <c r="AC100" s="67"/>
      <c r="AD100" s="65"/>
      <c r="AE100" s="65"/>
      <c r="AF100" s="65"/>
      <c r="AG100" s="66"/>
      <c r="AH100" s="64"/>
      <c r="AI100" s="65"/>
      <c r="AJ100" s="66"/>
      <c r="AK100" s="66"/>
      <c r="AL100" s="65"/>
      <c r="AM100" s="67"/>
      <c r="AN100" s="64"/>
      <c r="AO100" s="65"/>
      <c r="AP100" s="66"/>
      <c r="AQ100" s="66"/>
      <c r="AR100" s="66"/>
      <c r="AS100" s="67"/>
      <c r="AT100" s="36"/>
    </row>
    <row r="101" spans="1:46" ht="15.75" thickBot="1" x14ac:dyDescent="0.3">
      <c r="A101" s="56"/>
      <c r="B101" s="64" t="s">
        <v>581</v>
      </c>
      <c r="C101" s="64" t="s">
        <v>580</v>
      </c>
      <c r="D101" s="64" t="s">
        <v>42</v>
      </c>
      <c r="E101" s="58">
        <f t="shared" si="9"/>
        <v>0</v>
      </c>
      <c r="F101" s="59">
        <f t="shared" si="10"/>
        <v>10</v>
      </c>
      <c r="G101" s="60">
        <f t="shared" si="11"/>
        <v>0</v>
      </c>
      <c r="H101" s="42">
        <v>10</v>
      </c>
      <c r="I101" s="42"/>
      <c r="J101" s="42"/>
      <c r="K101" s="63"/>
      <c r="L101" s="63"/>
      <c r="M101" s="63"/>
      <c r="N101" s="63"/>
      <c r="O101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101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101" s="84">
        <f>SUM(racers6[[#This Row],[Tour de Sask Omnium (B)]]+racers6[[#This Row],[RMCC - Omnium (A)]]+racers6[[#This Row],[Tour de Bowness - Omnium (A)]])</f>
        <v>0</v>
      </c>
      <c r="R101" s="64"/>
      <c r="S101" s="65"/>
      <c r="T101" s="66"/>
      <c r="U101" s="67"/>
      <c r="V101" s="66"/>
      <c r="W101" s="66"/>
      <c r="X101" s="67"/>
      <c r="Y101" s="66"/>
      <c r="Z101" s="66"/>
      <c r="AA101" s="65"/>
      <c r="AB101" s="66"/>
      <c r="AC101" s="67"/>
      <c r="AD101" s="65"/>
      <c r="AE101" s="65"/>
      <c r="AF101" s="65"/>
      <c r="AG101" s="66"/>
      <c r="AH101" s="64"/>
      <c r="AI101" s="65"/>
      <c r="AJ101" s="66"/>
      <c r="AK101" s="66"/>
      <c r="AL101" s="65"/>
      <c r="AM101" s="67"/>
      <c r="AN101" s="64"/>
      <c r="AO101" s="65"/>
      <c r="AP101" s="66"/>
      <c r="AQ101" s="66"/>
      <c r="AR101" s="66"/>
      <c r="AS101" s="67"/>
      <c r="AT101" s="36"/>
    </row>
    <row r="102" spans="1:46" ht="15.75" thickBot="1" x14ac:dyDescent="0.3">
      <c r="A102" s="56"/>
      <c r="B102" s="64" t="s">
        <v>582</v>
      </c>
      <c r="C102" s="64" t="s">
        <v>135</v>
      </c>
      <c r="D102" s="64" t="s">
        <v>19</v>
      </c>
      <c r="E102" s="58">
        <f t="shared" si="9"/>
        <v>0</v>
      </c>
      <c r="F102" s="59">
        <f t="shared" si="10"/>
        <v>10</v>
      </c>
      <c r="G102" s="60">
        <f t="shared" si="11"/>
        <v>0</v>
      </c>
      <c r="H102" s="42">
        <v>10</v>
      </c>
      <c r="I102" s="42"/>
      <c r="J102" s="42"/>
      <c r="K102" s="63"/>
      <c r="L102" s="63"/>
      <c r="M102" s="63"/>
      <c r="N102" s="63"/>
      <c r="O102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102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102" s="84">
        <f>SUM(racers6[[#This Row],[Tour de Sask Omnium (B)]]+racers6[[#This Row],[RMCC - Omnium (A)]]+racers6[[#This Row],[Tour de Bowness - Omnium (A)]])</f>
        <v>0</v>
      </c>
      <c r="R102" s="64"/>
      <c r="S102" s="65"/>
      <c r="T102" s="66"/>
      <c r="U102" s="67"/>
      <c r="V102" s="66"/>
      <c r="W102" s="66"/>
      <c r="X102" s="67"/>
      <c r="Y102" s="66"/>
      <c r="Z102" s="66"/>
      <c r="AA102" s="65"/>
      <c r="AB102" s="66"/>
      <c r="AC102" s="67"/>
      <c r="AD102" s="65"/>
      <c r="AE102" s="65"/>
      <c r="AF102" s="65"/>
      <c r="AG102" s="66"/>
      <c r="AH102" s="64"/>
      <c r="AI102" s="65"/>
      <c r="AJ102" s="66"/>
      <c r="AK102" s="66"/>
      <c r="AL102" s="65"/>
      <c r="AM102" s="67"/>
      <c r="AN102" s="64"/>
      <c r="AO102" s="65"/>
      <c r="AP102" s="66"/>
      <c r="AQ102" s="66"/>
      <c r="AR102" s="66"/>
      <c r="AS102" s="67"/>
      <c r="AT102" s="36"/>
    </row>
    <row r="103" spans="1:46" ht="15.75" thickBot="1" x14ac:dyDescent="0.3">
      <c r="A103" s="56"/>
      <c r="B103" s="64" t="s">
        <v>583</v>
      </c>
      <c r="C103" s="64" t="s">
        <v>492</v>
      </c>
      <c r="D103" s="64" t="s">
        <v>16</v>
      </c>
      <c r="E103" s="58">
        <f t="shared" si="9"/>
        <v>0</v>
      </c>
      <c r="F103" s="59">
        <f t="shared" si="10"/>
        <v>10</v>
      </c>
      <c r="G103" s="60">
        <f t="shared" si="11"/>
        <v>0</v>
      </c>
      <c r="H103" s="42">
        <v>10</v>
      </c>
      <c r="I103" s="42"/>
      <c r="J103" s="42"/>
      <c r="K103" s="63"/>
      <c r="L103" s="63"/>
      <c r="M103" s="63"/>
      <c r="N103" s="63"/>
      <c r="O103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103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103" s="84">
        <f>SUM(racers6[[#This Row],[Tour de Sask Omnium (B)]]+racers6[[#This Row],[RMCC - Omnium (A)]]+racers6[[#This Row],[Tour de Bowness - Omnium (A)]])</f>
        <v>0</v>
      </c>
      <c r="R103" s="64"/>
      <c r="S103" s="65"/>
      <c r="T103" s="66"/>
      <c r="U103" s="67"/>
      <c r="V103" s="66"/>
      <c r="W103" s="66"/>
      <c r="X103" s="67"/>
      <c r="Y103" s="66"/>
      <c r="Z103" s="66"/>
      <c r="AA103" s="65"/>
      <c r="AB103" s="66"/>
      <c r="AC103" s="67"/>
      <c r="AD103" s="65"/>
      <c r="AE103" s="65"/>
      <c r="AF103" s="65"/>
      <c r="AG103" s="66"/>
      <c r="AH103" s="64"/>
      <c r="AI103" s="65"/>
      <c r="AJ103" s="66"/>
      <c r="AK103" s="66"/>
      <c r="AL103" s="65"/>
      <c r="AM103" s="67"/>
      <c r="AN103" s="64"/>
      <c r="AO103" s="65"/>
      <c r="AP103" s="66"/>
      <c r="AQ103" s="66"/>
      <c r="AR103" s="66"/>
      <c r="AS103" s="67"/>
      <c r="AT103" s="36"/>
    </row>
    <row r="104" spans="1:46" ht="15.75" thickBot="1" x14ac:dyDescent="0.3">
      <c r="A104" s="56"/>
      <c r="B104" s="64" t="s">
        <v>587</v>
      </c>
      <c r="C104" s="64" t="s">
        <v>586</v>
      </c>
      <c r="D104" s="64" t="s">
        <v>259</v>
      </c>
      <c r="E104" s="58">
        <f t="shared" si="9"/>
        <v>0</v>
      </c>
      <c r="F104" s="59">
        <f t="shared" si="10"/>
        <v>10</v>
      </c>
      <c r="G104" s="60">
        <f t="shared" si="11"/>
        <v>0</v>
      </c>
      <c r="H104" s="42">
        <v>10</v>
      </c>
      <c r="I104" s="42"/>
      <c r="J104" s="42"/>
      <c r="K104" s="63"/>
      <c r="L104" s="63"/>
      <c r="M104" s="63"/>
      <c r="N104" s="63"/>
      <c r="O104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104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104" s="84">
        <f>SUM(racers6[[#This Row],[Tour de Sask Omnium (B)]]+racers6[[#This Row],[RMCC - Omnium (A)]]+racers6[[#This Row],[Tour de Bowness - Omnium (A)]])</f>
        <v>0</v>
      </c>
      <c r="R104" s="64"/>
      <c r="S104" s="65"/>
      <c r="T104" s="66"/>
      <c r="U104" s="67"/>
      <c r="V104" s="66"/>
      <c r="W104" s="66"/>
      <c r="X104" s="67"/>
      <c r="Y104" s="66"/>
      <c r="Z104" s="66"/>
      <c r="AA104" s="65"/>
      <c r="AB104" s="66"/>
      <c r="AC104" s="67"/>
      <c r="AD104" s="65"/>
      <c r="AE104" s="65"/>
      <c r="AF104" s="65"/>
      <c r="AG104" s="66"/>
      <c r="AH104" s="64"/>
      <c r="AI104" s="65"/>
      <c r="AJ104" s="66"/>
      <c r="AK104" s="66"/>
      <c r="AL104" s="65"/>
      <c r="AM104" s="67"/>
      <c r="AN104" s="64"/>
      <c r="AO104" s="65"/>
      <c r="AP104" s="66"/>
      <c r="AQ104" s="66"/>
      <c r="AR104" s="66"/>
      <c r="AS104" s="67"/>
      <c r="AT104" s="36"/>
    </row>
    <row r="105" spans="1:46" ht="15.75" thickBot="1" x14ac:dyDescent="0.3">
      <c r="A105" s="56"/>
      <c r="B105" s="64" t="s">
        <v>588</v>
      </c>
      <c r="C105" s="64" t="s">
        <v>80</v>
      </c>
      <c r="D105" s="64" t="s">
        <v>259</v>
      </c>
      <c r="E105" s="58">
        <f t="shared" si="9"/>
        <v>0</v>
      </c>
      <c r="F105" s="59">
        <f t="shared" si="10"/>
        <v>10</v>
      </c>
      <c r="G105" s="60">
        <f t="shared" si="11"/>
        <v>0</v>
      </c>
      <c r="H105" s="42">
        <v>10</v>
      </c>
      <c r="I105" s="42"/>
      <c r="J105" s="42"/>
      <c r="K105" s="63"/>
      <c r="L105" s="63"/>
      <c r="M105" s="63"/>
      <c r="N105" s="63"/>
      <c r="O105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105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105" s="84">
        <f>SUM(racers6[[#This Row],[Tour de Sask Omnium (B)]]+racers6[[#This Row],[RMCC - Omnium (A)]]+racers6[[#This Row],[Tour de Bowness - Omnium (A)]])</f>
        <v>0</v>
      </c>
      <c r="R105" s="64"/>
      <c r="S105" s="65"/>
      <c r="T105" s="66"/>
      <c r="U105" s="67"/>
      <c r="V105" s="66"/>
      <c r="W105" s="66"/>
      <c r="X105" s="67"/>
      <c r="Y105" s="66"/>
      <c r="Z105" s="66"/>
      <c r="AA105" s="65"/>
      <c r="AB105" s="66"/>
      <c r="AC105" s="67"/>
      <c r="AD105" s="65"/>
      <c r="AE105" s="65"/>
      <c r="AF105" s="65"/>
      <c r="AG105" s="66"/>
      <c r="AH105" s="64"/>
      <c r="AI105" s="65"/>
      <c r="AJ105" s="66"/>
      <c r="AK105" s="66"/>
      <c r="AL105" s="65"/>
      <c r="AM105" s="67"/>
      <c r="AN105" s="64"/>
      <c r="AO105" s="65"/>
      <c r="AP105" s="66"/>
      <c r="AQ105" s="66"/>
      <c r="AR105" s="66"/>
      <c r="AS105" s="67"/>
      <c r="AT105" s="36"/>
    </row>
    <row r="106" spans="1:46" ht="15.75" thickBot="1" x14ac:dyDescent="0.3">
      <c r="A106" s="56"/>
      <c r="B106" s="64" t="s">
        <v>614</v>
      </c>
      <c r="C106" s="64" t="s">
        <v>405</v>
      </c>
      <c r="D106" s="64" t="s">
        <v>34</v>
      </c>
      <c r="E106" s="58">
        <f t="shared" si="9"/>
        <v>0</v>
      </c>
      <c r="F106" s="59">
        <f t="shared" si="10"/>
        <v>10</v>
      </c>
      <c r="G106" s="60">
        <f t="shared" si="11"/>
        <v>0</v>
      </c>
      <c r="H106" s="42">
        <v>10</v>
      </c>
      <c r="I106" s="42"/>
      <c r="J106" s="42"/>
      <c r="K106" s="63"/>
      <c r="L106" s="63"/>
      <c r="M106" s="63"/>
      <c r="N106" s="63"/>
      <c r="O106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106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106" s="84">
        <f>SUM(racers6[[#This Row],[Tour de Sask Omnium (B)]]+racers6[[#This Row],[RMCC - Omnium (A)]]+racers6[[#This Row],[Tour de Bowness - Omnium (A)]])</f>
        <v>0</v>
      </c>
      <c r="R106" s="64"/>
      <c r="S106" s="65"/>
      <c r="T106" s="66"/>
      <c r="U106" s="67"/>
      <c r="V106" s="66"/>
      <c r="W106" s="66"/>
      <c r="X106" s="67"/>
      <c r="Y106" s="66"/>
      <c r="Z106" s="66"/>
      <c r="AA106" s="65"/>
      <c r="AB106" s="66"/>
      <c r="AC106" s="67"/>
      <c r="AD106" s="65"/>
      <c r="AE106" s="65"/>
      <c r="AF106" s="65"/>
      <c r="AG106" s="66"/>
      <c r="AH106" s="64"/>
      <c r="AI106" s="65"/>
      <c r="AJ106" s="66"/>
      <c r="AK106" s="66"/>
      <c r="AL106" s="65"/>
      <c r="AM106" s="67"/>
      <c r="AN106" s="64"/>
      <c r="AO106" s="65"/>
      <c r="AP106" s="66"/>
      <c r="AQ106" s="66"/>
      <c r="AR106" s="66"/>
      <c r="AS106" s="67"/>
      <c r="AT106" s="36"/>
    </row>
    <row r="107" spans="1:46" ht="15.75" thickBot="1" x14ac:dyDescent="0.3">
      <c r="A107" s="56"/>
      <c r="B107" s="64" t="s">
        <v>616</v>
      </c>
      <c r="C107" s="64" t="s">
        <v>617</v>
      </c>
      <c r="D107" s="64" t="s">
        <v>125</v>
      </c>
      <c r="E107" s="58">
        <f t="shared" si="9"/>
        <v>0</v>
      </c>
      <c r="F107" s="59">
        <f t="shared" si="10"/>
        <v>10</v>
      </c>
      <c r="G107" s="60">
        <f t="shared" si="11"/>
        <v>0</v>
      </c>
      <c r="H107" s="42">
        <v>10</v>
      </c>
      <c r="I107" s="42"/>
      <c r="J107" s="42"/>
      <c r="K107" s="63"/>
      <c r="L107" s="63"/>
      <c r="M107" s="63"/>
      <c r="N107" s="63"/>
      <c r="O107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107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107" s="84">
        <f>SUM(racers6[[#This Row],[Tour de Sask Omnium (B)]]+racers6[[#This Row],[RMCC - Omnium (A)]]+racers6[[#This Row],[Tour de Bowness - Omnium (A)]])</f>
        <v>0</v>
      </c>
      <c r="R107" s="64"/>
      <c r="S107" s="65"/>
      <c r="T107" s="66"/>
      <c r="U107" s="67"/>
      <c r="V107" s="66"/>
      <c r="W107" s="66"/>
      <c r="X107" s="67"/>
      <c r="Y107" s="66"/>
      <c r="Z107" s="66"/>
      <c r="AA107" s="65"/>
      <c r="AB107" s="66"/>
      <c r="AC107" s="67"/>
      <c r="AD107" s="65"/>
      <c r="AE107" s="65"/>
      <c r="AF107" s="65"/>
      <c r="AG107" s="66"/>
      <c r="AH107" s="64"/>
      <c r="AI107" s="65"/>
      <c r="AJ107" s="66"/>
      <c r="AK107" s="66"/>
      <c r="AL107" s="65"/>
      <c r="AM107" s="67"/>
      <c r="AN107" s="64"/>
      <c r="AO107" s="65"/>
      <c r="AP107" s="66"/>
      <c r="AQ107" s="66"/>
      <c r="AR107" s="66"/>
      <c r="AS107" s="67"/>
      <c r="AT107" s="36"/>
    </row>
    <row r="108" spans="1:46" ht="15.75" thickBot="1" x14ac:dyDescent="0.3">
      <c r="A108" s="56"/>
      <c r="B108" s="64" t="s">
        <v>678</v>
      </c>
      <c r="C108" s="64" t="s">
        <v>679</v>
      </c>
      <c r="D108" s="64" t="s">
        <v>34</v>
      </c>
      <c r="E108" s="58">
        <f t="shared" si="9"/>
        <v>0</v>
      </c>
      <c r="F108" s="59">
        <f t="shared" si="10"/>
        <v>10</v>
      </c>
      <c r="G108" s="60">
        <f t="shared" si="11"/>
        <v>10</v>
      </c>
      <c r="H108" s="42"/>
      <c r="I108" s="42"/>
      <c r="J108" s="42"/>
      <c r="K108" s="63"/>
      <c r="L108" s="63"/>
      <c r="M108" s="63"/>
      <c r="N108" s="63">
        <v>10</v>
      </c>
      <c r="O108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108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108" s="84">
        <f>SUM(racers6[[#This Row],[Tour de Sask Omnium (B)]]+racers6[[#This Row],[RMCC - Omnium (A)]]+racers6[[#This Row],[Tour de Bowness - Omnium (A)]])</f>
        <v>0</v>
      </c>
      <c r="R108" s="64"/>
      <c r="S108" s="65"/>
      <c r="T108" s="66"/>
      <c r="U108" s="67"/>
      <c r="V108" s="66"/>
      <c r="W108" s="66"/>
      <c r="X108" s="67"/>
      <c r="Y108" s="66"/>
      <c r="Z108" s="66"/>
      <c r="AA108" s="65"/>
      <c r="AB108" s="66"/>
      <c r="AC108" s="67"/>
      <c r="AD108" s="65"/>
      <c r="AE108" s="65"/>
      <c r="AF108" s="65"/>
      <c r="AG108" s="66"/>
      <c r="AH108" s="64"/>
      <c r="AI108" s="65"/>
      <c r="AJ108" s="66"/>
      <c r="AK108" s="66"/>
      <c r="AL108" s="65"/>
      <c r="AM108" s="67"/>
      <c r="AN108" s="64"/>
      <c r="AO108" s="65"/>
      <c r="AP108" s="66"/>
      <c r="AQ108" s="66"/>
      <c r="AR108" s="66"/>
      <c r="AS108" s="67"/>
      <c r="AT108" s="36"/>
    </row>
    <row r="109" spans="1:46" ht="15.75" thickBot="1" x14ac:dyDescent="0.3">
      <c r="A109" s="56"/>
      <c r="B109" s="64" t="s">
        <v>308</v>
      </c>
      <c r="C109" s="64" t="s">
        <v>309</v>
      </c>
      <c r="D109" s="64" t="s">
        <v>31</v>
      </c>
      <c r="E109" s="58">
        <f t="shared" si="9"/>
        <v>0</v>
      </c>
      <c r="F109" s="59">
        <f t="shared" si="10"/>
        <v>6</v>
      </c>
      <c r="G109" s="60">
        <f t="shared" si="11"/>
        <v>0</v>
      </c>
      <c r="H109" s="42"/>
      <c r="I109" s="42"/>
      <c r="J109" s="42"/>
      <c r="K109" s="62">
        <v>6</v>
      </c>
      <c r="L109" s="62">
        <v>0</v>
      </c>
      <c r="M109" s="63"/>
      <c r="N109" s="63"/>
      <c r="O109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109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109" s="84">
        <f>SUM(racers6[[#This Row],[Tour de Sask Omnium (B)]]+racers6[[#This Row],[RMCC - Omnium (A)]]+racers6[[#This Row],[Tour de Bowness - Omnium (A)]])</f>
        <v>0</v>
      </c>
      <c r="R109" s="64"/>
      <c r="S109" s="65"/>
      <c r="T109" s="66"/>
      <c r="U109" s="67"/>
      <c r="V109" s="66"/>
      <c r="W109" s="66"/>
      <c r="X109" s="67"/>
      <c r="Y109" s="66"/>
      <c r="Z109" s="66"/>
      <c r="AA109" s="65"/>
      <c r="AB109" s="66"/>
      <c r="AC109" s="67"/>
      <c r="AD109" s="65"/>
      <c r="AE109" s="65"/>
      <c r="AF109" s="65"/>
      <c r="AG109" s="66"/>
      <c r="AH109" s="64"/>
      <c r="AI109" s="65"/>
      <c r="AJ109" s="66"/>
      <c r="AK109" s="66"/>
      <c r="AL109" s="65"/>
      <c r="AM109" s="67"/>
      <c r="AN109" s="64"/>
      <c r="AO109" s="65"/>
      <c r="AP109" s="66"/>
      <c r="AQ109" s="66"/>
      <c r="AR109" s="66"/>
      <c r="AS109" s="67"/>
      <c r="AT109" s="36"/>
    </row>
    <row r="110" spans="1:46" ht="15.75" thickBot="1" x14ac:dyDescent="0.3">
      <c r="A110" s="56"/>
      <c r="B110" s="64" t="s">
        <v>302</v>
      </c>
      <c r="C110" s="64" t="s">
        <v>303</v>
      </c>
      <c r="D110" s="64" t="s">
        <v>34</v>
      </c>
      <c r="E110" s="58">
        <f t="shared" si="9"/>
        <v>0</v>
      </c>
      <c r="F110" s="59">
        <f t="shared" si="10"/>
        <v>4</v>
      </c>
      <c r="G110" s="60">
        <f t="shared" si="11"/>
        <v>4</v>
      </c>
      <c r="H110" s="42"/>
      <c r="I110" s="42"/>
      <c r="J110" s="42"/>
      <c r="K110" s="62">
        <v>0</v>
      </c>
      <c r="L110" s="62">
        <v>4</v>
      </c>
      <c r="M110" s="63"/>
      <c r="N110" s="63"/>
      <c r="O110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110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110" s="84">
        <f>SUM(racers6[[#This Row],[Tour de Sask Omnium (B)]]+racers6[[#This Row],[RMCC - Omnium (A)]]+racers6[[#This Row],[Tour de Bowness - Omnium (A)]])</f>
        <v>0</v>
      </c>
      <c r="R110" s="64"/>
      <c r="S110" s="65"/>
      <c r="T110" s="66"/>
      <c r="U110" s="67"/>
      <c r="V110" s="66"/>
      <c r="W110" s="66"/>
      <c r="X110" s="67"/>
      <c r="Y110" s="66"/>
      <c r="Z110" s="66"/>
      <c r="AA110" s="65"/>
      <c r="AB110" s="66"/>
      <c r="AC110" s="67"/>
      <c r="AD110" s="65"/>
      <c r="AE110" s="65"/>
      <c r="AF110" s="65"/>
      <c r="AG110" s="66"/>
      <c r="AH110" s="64"/>
      <c r="AI110" s="65"/>
      <c r="AJ110" s="66"/>
      <c r="AK110" s="66"/>
      <c r="AL110" s="65"/>
      <c r="AM110" s="67"/>
      <c r="AN110" s="64"/>
      <c r="AO110" s="65"/>
      <c r="AP110" s="66"/>
      <c r="AQ110" s="66"/>
      <c r="AR110" s="66"/>
      <c r="AS110" s="67"/>
      <c r="AT110" s="36"/>
    </row>
    <row r="111" spans="1:46" ht="15.75" thickBot="1" x14ac:dyDescent="0.3">
      <c r="A111" s="56"/>
      <c r="B111" s="64" t="s">
        <v>362</v>
      </c>
      <c r="C111" s="64" t="s">
        <v>80</v>
      </c>
      <c r="D111" s="64" t="s">
        <v>125</v>
      </c>
      <c r="E111" s="58">
        <f t="shared" si="9"/>
        <v>0</v>
      </c>
      <c r="F111" s="59">
        <f t="shared" si="10"/>
        <v>4</v>
      </c>
      <c r="G111" s="60">
        <f t="shared" si="11"/>
        <v>4</v>
      </c>
      <c r="H111" s="42"/>
      <c r="I111" s="42"/>
      <c r="J111" s="42"/>
      <c r="K111" s="63">
        <v>0</v>
      </c>
      <c r="L111" s="63">
        <v>4</v>
      </c>
      <c r="M111" s="63"/>
      <c r="N111" s="63"/>
      <c r="O111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111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111" s="84">
        <f>SUM(racers6[[#This Row],[Tour de Sask Omnium (B)]]+racers6[[#This Row],[RMCC - Omnium (A)]]+racers6[[#This Row],[Tour de Bowness - Omnium (A)]])</f>
        <v>0</v>
      </c>
      <c r="R111" s="64"/>
      <c r="S111" s="65"/>
      <c r="T111" s="66"/>
      <c r="U111" s="67"/>
      <c r="V111" s="66"/>
      <c r="W111" s="66"/>
      <c r="X111" s="67"/>
      <c r="Y111" s="66"/>
      <c r="Z111" s="66"/>
      <c r="AA111" s="65"/>
      <c r="AB111" s="66"/>
      <c r="AC111" s="67"/>
      <c r="AD111" s="65"/>
      <c r="AE111" s="65"/>
      <c r="AF111" s="65"/>
      <c r="AG111" s="66"/>
      <c r="AH111" s="64"/>
      <c r="AI111" s="65"/>
      <c r="AJ111" s="66"/>
      <c r="AK111" s="66"/>
      <c r="AL111" s="65"/>
      <c r="AM111" s="67"/>
      <c r="AN111" s="64"/>
      <c r="AO111" s="65"/>
      <c r="AP111" s="66"/>
      <c r="AQ111" s="66"/>
      <c r="AR111" s="66"/>
      <c r="AS111" s="67"/>
      <c r="AT111" s="36"/>
    </row>
    <row r="112" spans="1:46" ht="15.75" thickBot="1" x14ac:dyDescent="0.3">
      <c r="A112" s="56"/>
      <c r="B112" s="64" t="s">
        <v>363</v>
      </c>
      <c r="C112" s="64" t="s">
        <v>364</v>
      </c>
      <c r="D112" s="64" t="s">
        <v>34</v>
      </c>
      <c r="E112" s="58">
        <f t="shared" si="9"/>
        <v>0</v>
      </c>
      <c r="F112" s="59">
        <f t="shared" si="10"/>
        <v>2</v>
      </c>
      <c r="G112" s="60">
        <f t="shared" si="11"/>
        <v>2</v>
      </c>
      <c r="H112" s="42"/>
      <c r="I112" s="42"/>
      <c r="J112" s="42"/>
      <c r="K112" s="62">
        <v>0</v>
      </c>
      <c r="L112" s="62">
        <v>2</v>
      </c>
      <c r="M112" s="63"/>
      <c r="N112" s="63"/>
      <c r="O112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112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112" s="84">
        <f>SUM(racers6[[#This Row],[Tour de Sask Omnium (B)]]+racers6[[#This Row],[RMCC - Omnium (A)]]+racers6[[#This Row],[Tour de Bowness - Omnium (A)]])</f>
        <v>0</v>
      </c>
      <c r="R112" s="64"/>
      <c r="S112" s="65"/>
      <c r="T112" s="66"/>
      <c r="U112" s="67"/>
      <c r="V112" s="66"/>
      <c r="W112" s="66"/>
      <c r="X112" s="67"/>
      <c r="Y112" s="66"/>
      <c r="Z112" s="66"/>
      <c r="AA112" s="65"/>
      <c r="AB112" s="66"/>
      <c r="AC112" s="67"/>
      <c r="AD112" s="65"/>
      <c r="AE112" s="65"/>
      <c r="AF112" s="65"/>
      <c r="AG112" s="66"/>
      <c r="AH112" s="64"/>
      <c r="AI112" s="65"/>
      <c r="AJ112" s="66"/>
      <c r="AK112" s="66"/>
      <c r="AL112" s="65"/>
      <c r="AM112" s="67"/>
      <c r="AN112" s="64"/>
      <c r="AO112" s="65"/>
      <c r="AP112" s="66"/>
      <c r="AQ112" s="66"/>
      <c r="AR112" s="66"/>
      <c r="AS112" s="67"/>
    </row>
    <row r="113" spans="1:45" ht="15.75" thickBot="1" x14ac:dyDescent="0.3">
      <c r="A113" s="82"/>
      <c r="B113" s="57" t="s">
        <v>357</v>
      </c>
      <c r="C113" s="57" t="s">
        <v>458</v>
      </c>
      <c r="D113" s="57" t="s">
        <v>42</v>
      </c>
      <c r="E113" s="58">
        <f t="shared" si="9"/>
        <v>0</v>
      </c>
      <c r="F113" s="59">
        <f t="shared" si="10"/>
        <v>2</v>
      </c>
      <c r="G113" s="60">
        <f t="shared" si="11"/>
        <v>0</v>
      </c>
      <c r="H113" s="42"/>
      <c r="I113" s="42"/>
      <c r="J113" s="42"/>
      <c r="K113" s="62">
        <v>2</v>
      </c>
      <c r="L113" s="62">
        <v>0</v>
      </c>
      <c r="M113" s="63"/>
      <c r="N113" s="63"/>
      <c r="O113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113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113" s="84">
        <f>SUM(racers6[[#This Row],[Tour de Sask Omnium (B)]]+racers6[[#This Row],[RMCC - Omnium (A)]]+racers6[[#This Row],[Tour de Bowness - Omnium (A)]])</f>
        <v>0</v>
      </c>
      <c r="R113" s="64"/>
      <c r="S113" s="65"/>
      <c r="T113" s="66"/>
      <c r="U113" s="67"/>
      <c r="V113" s="66"/>
      <c r="W113" s="66"/>
      <c r="X113" s="67"/>
      <c r="Y113" s="66"/>
      <c r="Z113" s="66"/>
      <c r="AA113" s="65"/>
      <c r="AB113" s="66"/>
      <c r="AC113" s="67"/>
      <c r="AD113" s="65"/>
      <c r="AE113" s="65"/>
      <c r="AF113" s="65"/>
      <c r="AG113" s="66"/>
      <c r="AH113" s="64"/>
      <c r="AI113" s="65"/>
      <c r="AJ113" s="66"/>
      <c r="AK113" s="66"/>
      <c r="AL113" s="65"/>
      <c r="AM113" s="67"/>
      <c r="AN113" s="64"/>
      <c r="AO113" s="65"/>
      <c r="AP113" s="66"/>
      <c r="AQ113" s="66"/>
      <c r="AR113" s="66"/>
      <c r="AS113" s="67"/>
    </row>
    <row r="114" spans="1:45" ht="15.75" thickBot="1" x14ac:dyDescent="0.3">
      <c r="A114" s="148"/>
      <c r="B114" s="57" t="s">
        <v>438</v>
      </c>
      <c r="C114" s="57" t="s">
        <v>439</v>
      </c>
      <c r="D114" s="57" t="s">
        <v>13</v>
      </c>
      <c r="E114" s="58">
        <f t="shared" si="9"/>
        <v>0</v>
      </c>
      <c r="F114" s="59">
        <f t="shared" si="10"/>
        <v>1</v>
      </c>
      <c r="G114" s="60">
        <f t="shared" si="11"/>
        <v>0</v>
      </c>
      <c r="H114" s="42"/>
      <c r="I114" s="42"/>
      <c r="J114" s="42"/>
      <c r="K114" s="62">
        <v>1</v>
      </c>
      <c r="L114" s="62">
        <v>0</v>
      </c>
      <c r="M114" s="63"/>
      <c r="N114" s="63"/>
      <c r="O114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114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114" s="84">
        <f>SUM(racers6[[#This Row],[Tour de Sask Omnium (B)]]+racers6[[#This Row],[RMCC - Omnium (A)]]+racers6[[#This Row],[Tour de Bowness - Omnium (A)]])</f>
        <v>0</v>
      </c>
      <c r="R114" s="64"/>
      <c r="S114" s="65"/>
      <c r="T114" s="66"/>
      <c r="U114" s="67"/>
      <c r="V114" s="66"/>
      <c r="W114" s="66"/>
      <c r="X114" s="67"/>
      <c r="Y114" s="66"/>
      <c r="Z114" s="66"/>
      <c r="AA114" s="65"/>
      <c r="AB114" s="66"/>
      <c r="AC114" s="67"/>
      <c r="AD114" s="65"/>
      <c r="AE114" s="65"/>
      <c r="AF114" s="65"/>
      <c r="AG114" s="66"/>
      <c r="AH114" s="64"/>
      <c r="AI114" s="65"/>
      <c r="AJ114" s="66"/>
      <c r="AK114" s="66"/>
      <c r="AL114" s="65"/>
      <c r="AM114" s="67"/>
      <c r="AN114" s="64"/>
      <c r="AO114" s="65"/>
      <c r="AP114" s="66"/>
      <c r="AQ114" s="66"/>
      <c r="AR114" s="66"/>
      <c r="AS114" s="67"/>
    </row>
    <row r="115" spans="1:45" ht="15.75" thickBot="1" x14ac:dyDescent="0.3">
      <c r="A115" s="56"/>
      <c r="B115" s="67" t="s">
        <v>624</v>
      </c>
      <c r="C115" s="64" t="s">
        <v>625</v>
      </c>
      <c r="D115" s="64" t="s">
        <v>52</v>
      </c>
      <c r="E115" s="58">
        <f t="shared" si="9"/>
        <v>0</v>
      </c>
      <c r="F115" s="59">
        <f t="shared" si="10"/>
        <v>0</v>
      </c>
      <c r="G115" s="60">
        <f t="shared" si="11"/>
        <v>0</v>
      </c>
      <c r="H115" s="42"/>
      <c r="I115" s="42"/>
      <c r="J115" s="61"/>
      <c r="K115" s="63"/>
      <c r="L115" s="63"/>
      <c r="M115" s="63"/>
      <c r="N115" s="63"/>
      <c r="O115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115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115" s="84">
        <f>SUM(racers6[[#This Row],[Tour de Sask Omnium (B)]]+racers6[[#This Row],[RMCC - Omnium (A)]]+racers6[[#This Row],[Tour de Bowness - Omnium (A)]])</f>
        <v>0</v>
      </c>
      <c r="R115" s="64"/>
      <c r="S115" s="65"/>
      <c r="T115" s="66"/>
      <c r="U115" s="67"/>
      <c r="V115" s="66"/>
      <c r="W115" s="66"/>
      <c r="X115" s="67"/>
      <c r="Y115" s="66"/>
      <c r="Z115" s="66"/>
      <c r="AA115" s="65"/>
      <c r="AB115" s="66"/>
      <c r="AC115" s="67"/>
      <c r="AD115" s="65"/>
      <c r="AE115" s="65"/>
      <c r="AF115" s="65"/>
      <c r="AG115" s="66"/>
      <c r="AH115" s="64"/>
      <c r="AI115" s="65"/>
      <c r="AJ115" s="66"/>
      <c r="AK115" s="66"/>
      <c r="AL115" s="65"/>
      <c r="AM115" s="67"/>
      <c r="AN115" s="64"/>
      <c r="AO115" s="65"/>
      <c r="AP115" s="66"/>
      <c r="AQ115" s="66"/>
      <c r="AR115" s="66"/>
      <c r="AS115" s="67"/>
    </row>
    <row r="116" spans="1:45" x14ac:dyDescent="0.25">
      <c r="A116" s="56"/>
      <c r="B116" s="64" t="s">
        <v>626</v>
      </c>
      <c r="C116" s="64" t="s">
        <v>627</v>
      </c>
      <c r="D116" s="64" t="s">
        <v>52</v>
      </c>
      <c r="E116" s="58">
        <f t="shared" si="9"/>
        <v>0</v>
      </c>
      <c r="F116" s="59">
        <f t="shared" si="10"/>
        <v>0</v>
      </c>
      <c r="G116" s="60">
        <f t="shared" si="11"/>
        <v>0</v>
      </c>
      <c r="H116" s="61"/>
      <c r="I116" s="61"/>
      <c r="J116" s="61"/>
      <c r="K116" s="63"/>
      <c r="L116" s="63"/>
      <c r="M116" s="63"/>
      <c r="N116" s="63"/>
      <c r="O116" s="63">
        <f>SUM(racers6[[#This Row],[Hay City Road Race]]+racers6[[#This Row],[Hay City Crit (B)]]+racers6[[#This Row],[Stieda Stage Race - Road Race (B)]]+racers6[[#This Row],[Stieda Stage Race - Criterium (B)]]+racers6[[#This Row],[Velocity Spring Race Crit (B)]]+racers6[[#This Row],[Tour de Sask (B)]]+racers6[[#This Row],[Tour de Sask (B)2]]+racers6[[#This Row],[RMCC - Road Race (A)]]+racers6[[#This Row],[RMCC - Criterium (A)]]+racers6[[#This Row],[Pigeon Lake Road Race (B)]]+racers6[[#This Row],[Criterium Redux (A)]]+racers6[[#This Row],[Canada Day Crit (B)]]+racers6[[#This Row],[Stampede Road Race (A)]]+racers6[[#This Row],[Pedoton Double Down Crit (A)]]+racers6[[#This Row],[Pedoton Double Down Crit (B)2]]+racers6[[#This Row],[Tour de Bowness - Road Race (A)]]+racers6[[#This Row],[Tour de Bowness - Criterium (B)]]+racers6[[#This Row],[PRW Crit (B)]])</f>
        <v>0</v>
      </c>
      <c r="P116" s="83">
        <f>SUM(racers6[[#This Row],[Velocity Spring Race ITT (B)]]+racers6[[#This Row],[Chinook Time Trial]]+racers6[[#This Row],[Pedalhead ITT (B)]]+racers6[[#This Row],[Tour de Bowness - Hill Climb (B)]]+racers6[[#This Row],[ITT Provincial Championships (A)]]+racers6[[#This Row],[RMCC - Hill Climb (A)]]+racers6[[#This Row],[Juventus ITT (B)]])</f>
        <v>0</v>
      </c>
      <c r="Q116" s="84">
        <f>SUM(racers6[[#This Row],[Tour de Sask Omnium (B)]]+racers6[[#This Row],[RMCC - Omnium (A)]]+racers6[[#This Row],[Tour de Bowness - Omnium (A)]])</f>
        <v>0</v>
      </c>
      <c r="R116" s="64"/>
      <c r="S116" s="65"/>
      <c r="T116" s="66"/>
      <c r="U116" s="67"/>
      <c r="V116" s="66"/>
      <c r="W116" s="66"/>
      <c r="X116" s="67"/>
      <c r="Y116" s="66"/>
      <c r="Z116" s="66"/>
      <c r="AA116" s="65"/>
      <c r="AB116" s="66"/>
      <c r="AC116" s="67"/>
      <c r="AD116" s="65"/>
      <c r="AE116" s="65"/>
      <c r="AF116" s="65"/>
      <c r="AG116" s="66"/>
      <c r="AH116" s="64"/>
      <c r="AI116" s="65"/>
      <c r="AJ116" s="66"/>
      <c r="AK116" s="66"/>
      <c r="AL116" s="65"/>
      <c r="AM116" s="67"/>
      <c r="AN116" s="64"/>
      <c r="AO116" s="65"/>
      <c r="AP116" s="66"/>
      <c r="AQ116" s="66"/>
      <c r="AR116" s="66"/>
      <c r="AS116" s="67"/>
    </row>
  </sheetData>
  <conditionalFormatting sqref="F3:G7 F31:G33 G8 G2 F42:G1048576 F9:G26">
    <cfRule type="expression" dxfId="54" priority="44">
      <formula>"AND([@Cat]=""3M"",[@[Total Upgrade Points]]=50)"</formula>
    </cfRule>
  </conditionalFormatting>
  <conditionalFormatting sqref="F22:G22">
    <cfRule type="expression" dxfId="53" priority="43">
      <formula>"AND([@Cat]=""3M"",[@[Total Upgrade Points]]=50)"</formula>
    </cfRule>
  </conditionalFormatting>
  <conditionalFormatting sqref="F23:G26 F31:G33">
    <cfRule type="expression" dxfId="52" priority="42">
      <formula>"AND([@Cat]=""3M"",[@[Total Upgrade Points]]=50)"</formula>
    </cfRule>
  </conditionalFormatting>
  <conditionalFormatting sqref="F23:G26 F31:G33">
    <cfRule type="expression" dxfId="51" priority="41">
      <formula>"AND([@Cat]=""3M"",[@[Total Upgrade Points]]=50)"</formula>
    </cfRule>
  </conditionalFormatting>
  <conditionalFormatting sqref="F27:G27">
    <cfRule type="expression" dxfId="50" priority="40">
      <formula>"AND([@Cat]=""3M"",[@[Total Upgrade Points]]=50)"</formula>
    </cfRule>
  </conditionalFormatting>
  <conditionalFormatting sqref="F27:G27">
    <cfRule type="expression" dxfId="49" priority="39">
      <formula>"AND([@Cat]=""3M"",[@[Total Upgrade Points]]=50)"</formula>
    </cfRule>
  </conditionalFormatting>
  <conditionalFormatting sqref="F27:G27">
    <cfRule type="expression" dxfId="48" priority="38">
      <formula>"AND([@Cat]=""3M"",[@[Total Upgrade Points]]=50)"</formula>
    </cfRule>
  </conditionalFormatting>
  <conditionalFormatting sqref="F28:G28">
    <cfRule type="expression" dxfId="47" priority="37">
      <formula>"AND([@Cat]=""3M"",[@[Total Upgrade Points]]=50)"</formula>
    </cfRule>
  </conditionalFormatting>
  <conditionalFormatting sqref="F28:G28">
    <cfRule type="expression" dxfId="46" priority="36">
      <formula>"AND([@Cat]=""3M"",[@[Total Upgrade Points]]=50)"</formula>
    </cfRule>
  </conditionalFormatting>
  <conditionalFormatting sqref="F28:G28">
    <cfRule type="expression" dxfId="45" priority="35">
      <formula>"AND([@Cat]=""3M"",[@[Total Upgrade Points]]=50)"</formula>
    </cfRule>
  </conditionalFormatting>
  <conditionalFormatting sqref="F29:G29">
    <cfRule type="expression" dxfId="44" priority="34">
      <formula>"AND([@Cat]=""3M"",[@[Total Upgrade Points]]=50)"</formula>
    </cfRule>
  </conditionalFormatting>
  <conditionalFormatting sqref="F29:G29">
    <cfRule type="expression" dxfId="43" priority="33">
      <formula>"AND([@Cat]=""3M"",[@[Total Upgrade Points]]=50)"</formula>
    </cfRule>
  </conditionalFormatting>
  <conditionalFormatting sqref="F29:G29">
    <cfRule type="expression" dxfId="42" priority="32">
      <formula>"AND([@Cat]=""3M"",[@[Total Upgrade Points]]=50)"</formula>
    </cfRule>
  </conditionalFormatting>
  <conditionalFormatting sqref="F30:G30">
    <cfRule type="expression" dxfId="41" priority="31">
      <formula>"AND([@Cat]=""3M"",[@[Total Upgrade Points]]=50)"</formula>
    </cfRule>
  </conditionalFormatting>
  <conditionalFormatting sqref="F30:G30">
    <cfRule type="expression" dxfId="40" priority="30">
      <formula>"AND([@Cat]=""3M"",[@[Total Upgrade Points]]=50)"</formula>
    </cfRule>
  </conditionalFormatting>
  <conditionalFormatting sqref="F30:G30">
    <cfRule type="expression" dxfId="39" priority="29">
      <formula>"AND([@Cat]=""3M"",[@[Total Upgrade Points]]=50)"</formula>
    </cfRule>
  </conditionalFormatting>
  <conditionalFormatting sqref="F34:G34">
    <cfRule type="expression" dxfId="38" priority="28">
      <formula>"AND([@Cat]=""3M"",[@[Total Upgrade Points]]=50)"</formula>
    </cfRule>
  </conditionalFormatting>
  <conditionalFormatting sqref="F34:G34">
    <cfRule type="expression" dxfId="37" priority="27">
      <formula>"AND([@Cat]=""3M"",[@[Total Upgrade Points]]=50)"</formula>
    </cfRule>
  </conditionalFormatting>
  <conditionalFormatting sqref="F34:G34">
    <cfRule type="expression" dxfId="36" priority="26">
      <formula>"AND([@Cat]=""3M"",[@[Total Upgrade Points]]=50)"</formula>
    </cfRule>
  </conditionalFormatting>
  <conditionalFormatting sqref="F35:G35">
    <cfRule type="expression" dxfId="35" priority="25">
      <formula>"AND([@Cat]=""3M"",[@[Total Upgrade Points]]=50)"</formula>
    </cfRule>
  </conditionalFormatting>
  <conditionalFormatting sqref="F35:G35">
    <cfRule type="expression" dxfId="34" priority="24">
      <formula>"AND([@Cat]=""3M"",[@[Total Upgrade Points]]=50)"</formula>
    </cfRule>
  </conditionalFormatting>
  <conditionalFormatting sqref="F35:G35">
    <cfRule type="expression" dxfId="33" priority="23">
      <formula>"AND([@Cat]=""3M"",[@[Total Upgrade Points]]=50)"</formula>
    </cfRule>
  </conditionalFormatting>
  <conditionalFormatting sqref="F36:G36">
    <cfRule type="expression" dxfId="32" priority="22">
      <formula>"AND([@Cat]=""3M"",[@[Total Upgrade Points]]=50)"</formula>
    </cfRule>
  </conditionalFormatting>
  <conditionalFormatting sqref="F36:G36">
    <cfRule type="expression" dxfId="31" priority="21">
      <formula>"AND([@Cat]=""3M"",[@[Total Upgrade Points]]=50)"</formula>
    </cfRule>
  </conditionalFormatting>
  <conditionalFormatting sqref="F36:G36">
    <cfRule type="expression" dxfId="30" priority="20">
      <formula>"AND([@Cat]=""3M"",[@[Total Upgrade Points]]=50)"</formula>
    </cfRule>
  </conditionalFormatting>
  <conditionalFormatting sqref="F37:G37">
    <cfRule type="expression" dxfId="29" priority="19">
      <formula>"AND([@Cat]=""3M"",[@[Total Upgrade Points]]=50)"</formula>
    </cfRule>
  </conditionalFormatting>
  <conditionalFormatting sqref="F37:G37">
    <cfRule type="expression" dxfId="28" priority="18">
      <formula>"AND([@Cat]=""3M"",[@[Total Upgrade Points]]=50)"</formula>
    </cfRule>
  </conditionalFormatting>
  <conditionalFormatting sqref="F37:G37">
    <cfRule type="expression" dxfId="27" priority="17">
      <formula>"AND([@Cat]=""3M"",[@[Total Upgrade Points]]=50)"</formula>
    </cfRule>
  </conditionalFormatting>
  <conditionalFormatting sqref="F38:G38">
    <cfRule type="expression" dxfId="26" priority="16">
      <formula>"AND([@Cat]=""3M"",[@[Total Upgrade Points]]=50)"</formula>
    </cfRule>
  </conditionalFormatting>
  <conditionalFormatting sqref="F38:G38">
    <cfRule type="expression" dxfId="25" priority="15">
      <formula>"AND([@Cat]=""3M"",[@[Total Upgrade Points]]=50)"</formula>
    </cfRule>
  </conditionalFormatting>
  <conditionalFormatting sqref="F38:G38">
    <cfRule type="expression" dxfId="24" priority="14">
      <formula>"AND([@Cat]=""3M"",[@[Total Upgrade Points]]=50)"</formula>
    </cfRule>
  </conditionalFormatting>
  <conditionalFormatting sqref="F39:G39">
    <cfRule type="expression" dxfId="23" priority="13">
      <formula>"AND([@Cat]=""3M"",[@[Total Upgrade Points]]=50)"</formula>
    </cfRule>
  </conditionalFormatting>
  <conditionalFormatting sqref="F39:G39">
    <cfRule type="expression" dxfId="22" priority="12">
      <formula>"AND([@Cat]=""3M"",[@[Total Upgrade Points]]=50)"</formula>
    </cfRule>
  </conditionalFormatting>
  <conditionalFormatting sqref="F39:G39">
    <cfRule type="expression" dxfId="21" priority="11">
      <formula>"AND([@Cat]=""3M"",[@[Total Upgrade Points]]=50)"</formula>
    </cfRule>
  </conditionalFormatting>
  <conditionalFormatting sqref="F40:G40">
    <cfRule type="expression" dxfId="20" priority="10">
      <formula>"AND([@Cat]=""3M"",[@[Total Upgrade Points]]=50)"</formula>
    </cfRule>
  </conditionalFormatting>
  <conditionalFormatting sqref="F40:G40">
    <cfRule type="expression" dxfId="19" priority="9">
      <formula>"AND([@Cat]=""3M"",[@[Total Upgrade Points]]=50)"</formula>
    </cfRule>
  </conditionalFormatting>
  <conditionalFormatting sqref="F40:G40">
    <cfRule type="expression" dxfId="18" priority="8">
      <formula>"AND([@Cat]=""3M"",[@[Total Upgrade Points]]=50)"</formula>
    </cfRule>
  </conditionalFormatting>
  <conditionalFormatting sqref="F41:G41">
    <cfRule type="expression" dxfId="17" priority="7">
      <formula>"AND([@Cat]=""3M"",[@[Total Upgrade Points]]=50)"</formula>
    </cfRule>
  </conditionalFormatting>
  <conditionalFormatting sqref="F41:G41">
    <cfRule type="expression" dxfId="16" priority="6">
      <formula>"AND([@Cat]=""3M"",[@[Total Upgrade Points]]=50)"</formula>
    </cfRule>
  </conditionalFormatting>
  <conditionalFormatting sqref="F41:G41">
    <cfRule type="expression" dxfId="15" priority="5">
      <formula>"AND([@Cat]=""3M"",[@[Total Upgrade Points]]=50)"</formula>
    </cfRule>
  </conditionalFormatting>
  <conditionalFormatting sqref="F1:G1">
    <cfRule type="expression" dxfId="14" priority="1">
      <formula>"AND([@Cat]=""3M"",[@[Total Upgrade Points]]=50)"</formula>
    </cfRule>
  </conditionalFormatting>
  <pageMargins left="0.25" right="0.25" top="0.75" bottom="0.75" header="0.3" footer="0.3"/>
  <pageSetup paperSize="5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Teams!$A:$A</xm:f>
          </x14:formula1>
          <xm:sqref>D1:D1048576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45"/>
  <sheetViews>
    <sheetView zoomScaleNormal="100" workbookViewId="0">
      <pane ySplit="1" topLeftCell="A2" activePane="bottomLeft" state="frozen"/>
      <selection activeCell="R16" sqref="R16"/>
      <selection pane="bottomLeft"/>
    </sheetView>
  </sheetViews>
  <sheetFormatPr defaultColWidth="8.85546875" defaultRowHeight="15" x14ac:dyDescent="0.25"/>
  <cols>
    <col min="1" max="2" width="7.7109375" style="86" customWidth="1"/>
    <col min="3" max="3" width="19.7109375" style="126" customWidth="1"/>
    <col min="4" max="4" width="12.7109375" style="126" customWidth="1"/>
    <col min="5" max="5" width="30.7109375" style="127" customWidth="1"/>
    <col min="6" max="6" width="7.85546875" style="87" bestFit="1" customWidth="1"/>
    <col min="7" max="7" width="3.5703125" style="79" customWidth="1"/>
    <col min="8" max="8" width="3.5703125" style="91" customWidth="1"/>
    <col min="9" max="9" width="3.5703125" style="92" customWidth="1"/>
    <col min="10" max="10" width="3.5703125" style="93" customWidth="1"/>
    <col min="11" max="12" width="3.5703125" style="92" customWidth="1"/>
    <col min="13" max="13" width="3.5703125" style="93" customWidth="1"/>
    <col min="14" max="15" width="3.5703125" style="79" customWidth="1"/>
    <col min="16" max="17" width="3.5703125" style="92" customWidth="1"/>
    <col min="18" max="18" width="3.5703125" style="93" customWidth="1"/>
    <col min="19" max="19" width="3.5703125" style="91" customWidth="1"/>
    <col min="20" max="22" width="3.5703125" style="92" customWidth="1"/>
    <col min="23" max="23" width="3.5703125" style="124" customWidth="1"/>
    <col min="24" max="24" width="3.5703125" style="92" customWidth="1"/>
    <col min="25" max="26" width="3.5703125" style="123" customWidth="1"/>
    <col min="27" max="27" width="3.5703125" style="93" customWidth="1"/>
    <col min="28" max="28" width="3.5703125" style="79" customWidth="1"/>
    <col min="29" max="29" width="3.5703125" style="91" bestFit="1" customWidth="1"/>
    <col min="30" max="30" width="3.5703125" style="92" bestFit="1" customWidth="1"/>
    <col min="31" max="31" width="3.5703125" style="93" bestFit="1" customWidth="1"/>
    <col min="32" max="32" width="3.5703125" style="91" customWidth="1"/>
    <col min="33" max="33" width="3.5703125" style="93" customWidth="1"/>
    <col min="34" max="34" width="3.5703125" style="92" bestFit="1" customWidth="1"/>
    <col min="36" max="16384" width="8.85546875" style="79"/>
  </cols>
  <sheetData>
    <row r="1" spans="1:35" ht="162" customHeight="1" thickBot="1" x14ac:dyDescent="0.3">
      <c r="A1" s="22" t="s">
        <v>3</v>
      </c>
      <c r="B1" s="167" t="s">
        <v>311</v>
      </c>
      <c r="C1" s="23" t="s">
        <v>0</v>
      </c>
      <c r="D1" s="168" t="s">
        <v>1</v>
      </c>
      <c r="E1" s="169" t="s">
        <v>2</v>
      </c>
      <c r="F1" s="25" t="s">
        <v>538</v>
      </c>
      <c r="G1" s="31" t="s">
        <v>542</v>
      </c>
      <c r="H1" s="32" t="s">
        <v>541</v>
      </c>
      <c r="I1" s="33" t="s">
        <v>284</v>
      </c>
      <c r="J1" s="33" t="s">
        <v>285</v>
      </c>
      <c r="K1" s="34" t="s">
        <v>543</v>
      </c>
      <c r="L1" s="33" t="s">
        <v>544</v>
      </c>
      <c r="M1" s="33" t="s">
        <v>545</v>
      </c>
      <c r="N1" s="33" t="s">
        <v>546</v>
      </c>
      <c r="O1" s="33" t="s">
        <v>736</v>
      </c>
      <c r="P1" s="33" t="s">
        <v>317</v>
      </c>
      <c r="Q1" s="33" t="s">
        <v>738</v>
      </c>
      <c r="R1" s="33" t="s">
        <v>737</v>
      </c>
      <c r="S1" s="33" t="s">
        <v>5</v>
      </c>
      <c r="T1" s="33" t="s">
        <v>547</v>
      </c>
      <c r="U1" s="33" t="s">
        <v>548</v>
      </c>
      <c r="V1" s="33" t="s">
        <v>549</v>
      </c>
      <c r="W1" s="35" t="s">
        <v>747</v>
      </c>
      <c r="X1" s="33" t="s">
        <v>550</v>
      </c>
      <c r="Y1" s="33" t="s">
        <v>316</v>
      </c>
      <c r="Z1" s="34" t="s">
        <v>764</v>
      </c>
      <c r="AA1" s="34" t="s">
        <v>551</v>
      </c>
      <c r="AB1" s="33" t="s">
        <v>779</v>
      </c>
      <c r="AC1" s="33" t="s">
        <v>6</v>
      </c>
      <c r="AD1" s="33" t="s">
        <v>7</v>
      </c>
      <c r="AE1" s="33" t="s">
        <v>8</v>
      </c>
      <c r="AF1" s="78" t="s">
        <v>9</v>
      </c>
      <c r="AG1" s="33" t="s">
        <v>798</v>
      </c>
      <c r="AH1" s="33" t="s">
        <v>552</v>
      </c>
      <c r="AI1" s="79"/>
    </row>
    <row r="2" spans="1:35" ht="15.75" thickBot="1" x14ac:dyDescent="0.3">
      <c r="A2" s="37"/>
      <c r="B2" s="130" t="s">
        <v>312</v>
      </c>
      <c r="C2" s="38" t="s">
        <v>505</v>
      </c>
      <c r="D2" s="38" t="s">
        <v>262</v>
      </c>
      <c r="E2" s="128" t="s">
        <v>13</v>
      </c>
      <c r="F2" s="39">
        <f t="shared" ref="F2:F45" si="0">SUM(G2:AH2)</f>
        <v>352</v>
      </c>
      <c r="G2" s="47"/>
      <c r="H2" s="48">
        <v>15</v>
      </c>
      <c r="I2" s="49">
        <v>20</v>
      </c>
      <c r="J2" s="50">
        <v>10</v>
      </c>
      <c r="K2" s="49"/>
      <c r="L2" s="49">
        <v>20</v>
      </c>
      <c r="M2" s="50"/>
      <c r="N2" s="47"/>
      <c r="O2" s="47"/>
      <c r="P2" s="48">
        <v>25</v>
      </c>
      <c r="Q2" s="49">
        <v>15</v>
      </c>
      <c r="R2" s="50">
        <v>20</v>
      </c>
      <c r="S2" s="48">
        <v>20</v>
      </c>
      <c r="T2" s="47"/>
      <c r="U2" s="49">
        <v>20</v>
      </c>
      <c r="V2" s="49"/>
      <c r="W2" s="47">
        <v>20</v>
      </c>
      <c r="X2" s="49">
        <v>20</v>
      </c>
      <c r="Y2" s="47">
        <v>20</v>
      </c>
      <c r="Z2" s="47">
        <v>12</v>
      </c>
      <c r="AA2" s="50">
        <v>15</v>
      </c>
      <c r="AB2" s="47">
        <v>6</v>
      </c>
      <c r="AC2" s="48">
        <v>15</v>
      </c>
      <c r="AD2" s="49">
        <v>10</v>
      </c>
      <c r="AE2" s="50">
        <v>12</v>
      </c>
      <c r="AF2" s="170">
        <v>25</v>
      </c>
      <c r="AG2" s="50">
        <v>20</v>
      </c>
      <c r="AH2" s="49">
        <v>12</v>
      </c>
      <c r="AI2" s="79"/>
    </row>
    <row r="3" spans="1:35" ht="15.75" thickBot="1" x14ac:dyDescent="0.3">
      <c r="A3" s="37"/>
      <c r="B3" s="114" t="s">
        <v>312</v>
      </c>
      <c r="C3" s="38" t="s">
        <v>93</v>
      </c>
      <c r="D3" s="38" t="s">
        <v>94</v>
      </c>
      <c r="E3" s="128" t="s">
        <v>294</v>
      </c>
      <c r="F3" s="44">
        <f t="shared" si="0"/>
        <v>257</v>
      </c>
      <c r="G3" s="47"/>
      <c r="H3" s="48"/>
      <c r="I3" s="49"/>
      <c r="J3" s="50"/>
      <c r="K3" s="49"/>
      <c r="L3" s="49"/>
      <c r="M3" s="50"/>
      <c r="N3" s="47"/>
      <c r="O3" s="47"/>
      <c r="P3" s="48">
        <v>20</v>
      </c>
      <c r="Q3" s="49">
        <v>20</v>
      </c>
      <c r="R3" s="50">
        <v>25</v>
      </c>
      <c r="S3" s="48">
        <v>25</v>
      </c>
      <c r="T3" s="47">
        <v>20</v>
      </c>
      <c r="U3" s="49"/>
      <c r="V3" s="49"/>
      <c r="W3" s="47"/>
      <c r="X3" s="49"/>
      <c r="Y3" s="47">
        <v>25</v>
      </c>
      <c r="Z3" s="47">
        <v>25</v>
      </c>
      <c r="AA3" s="50">
        <v>12</v>
      </c>
      <c r="AB3" s="47">
        <v>25</v>
      </c>
      <c r="AC3" s="48">
        <v>12</v>
      </c>
      <c r="AD3" s="49">
        <v>8</v>
      </c>
      <c r="AE3" s="50">
        <v>20</v>
      </c>
      <c r="AF3" s="170">
        <v>20</v>
      </c>
      <c r="AG3" s="50"/>
      <c r="AH3" s="49"/>
      <c r="AI3" s="79"/>
    </row>
    <row r="4" spans="1:35" ht="15.75" thickBot="1" x14ac:dyDescent="0.3">
      <c r="A4" s="37"/>
      <c r="B4" s="108" t="s">
        <v>313</v>
      </c>
      <c r="C4" s="166" t="s">
        <v>168</v>
      </c>
      <c r="D4" s="166" t="s">
        <v>103</v>
      </c>
      <c r="E4" s="171" t="s">
        <v>294</v>
      </c>
      <c r="F4" s="44">
        <f t="shared" si="0"/>
        <v>113</v>
      </c>
      <c r="G4" s="47"/>
      <c r="H4" s="48"/>
      <c r="I4" s="49"/>
      <c r="J4" s="50"/>
      <c r="K4" s="49"/>
      <c r="L4" s="49"/>
      <c r="M4" s="50"/>
      <c r="N4" s="47"/>
      <c r="O4" s="47"/>
      <c r="P4" s="48"/>
      <c r="Q4" s="49"/>
      <c r="R4" s="50"/>
      <c r="S4" s="48"/>
      <c r="T4" s="47"/>
      <c r="U4" s="49"/>
      <c r="V4" s="49"/>
      <c r="W4" s="47"/>
      <c r="X4" s="49"/>
      <c r="Y4" s="47"/>
      <c r="Z4" s="47">
        <v>20</v>
      </c>
      <c r="AA4" s="50">
        <v>20</v>
      </c>
      <c r="AB4" s="47">
        <v>8</v>
      </c>
      <c r="AC4" s="48">
        <v>20</v>
      </c>
      <c r="AD4" s="49">
        <v>20</v>
      </c>
      <c r="AE4" s="50">
        <v>25</v>
      </c>
      <c r="AF4" s="170"/>
      <c r="AG4" s="50"/>
      <c r="AH4" s="49"/>
      <c r="AI4" s="79"/>
    </row>
    <row r="5" spans="1:35" ht="15.75" thickBot="1" x14ac:dyDescent="0.3">
      <c r="A5" s="37"/>
      <c r="B5" s="130" t="s">
        <v>312</v>
      </c>
      <c r="C5" s="38" t="s">
        <v>207</v>
      </c>
      <c r="D5" s="38" t="s">
        <v>521</v>
      </c>
      <c r="E5" s="128" t="s">
        <v>52</v>
      </c>
      <c r="F5" s="39">
        <f t="shared" si="0"/>
        <v>83</v>
      </c>
      <c r="G5" s="47"/>
      <c r="H5" s="48">
        <v>12</v>
      </c>
      <c r="I5" s="49"/>
      <c r="J5" s="50">
        <v>8</v>
      </c>
      <c r="K5" s="49"/>
      <c r="L5" s="49">
        <v>8</v>
      </c>
      <c r="M5" s="50"/>
      <c r="N5" s="47"/>
      <c r="O5" s="47"/>
      <c r="P5" s="48">
        <v>8</v>
      </c>
      <c r="Q5" s="49"/>
      <c r="R5" s="50">
        <v>15</v>
      </c>
      <c r="S5" s="48">
        <v>12</v>
      </c>
      <c r="T5" s="47"/>
      <c r="U5" s="49">
        <v>10</v>
      </c>
      <c r="V5" s="49"/>
      <c r="W5" s="47"/>
      <c r="X5" s="49"/>
      <c r="Y5" s="47"/>
      <c r="Z5" s="47"/>
      <c r="AA5" s="50"/>
      <c r="AB5" s="47"/>
      <c r="AC5" s="48"/>
      <c r="AD5" s="49"/>
      <c r="AE5" s="50"/>
      <c r="AF5" s="170"/>
      <c r="AG5" s="50"/>
      <c r="AH5" s="49">
        <v>10</v>
      </c>
      <c r="AI5" s="79"/>
    </row>
    <row r="6" spans="1:35" ht="15.75" thickBot="1" x14ac:dyDescent="0.3">
      <c r="A6" s="37"/>
      <c r="B6" s="108" t="s">
        <v>312</v>
      </c>
      <c r="C6" s="166" t="s">
        <v>84</v>
      </c>
      <c r="D6" s="166" t="s">
        <v>196</v>
      </c>
      <c r="E6" s="171" t="s">
        <v>44</v>
      </c>
      <c r="F6" s="44">
        <f t="shared" si="0"/>
        <v>81</v>
      </c>
      <c r="G6" s="47"/>
      <c r="H6" s="48"/>
      <c r="I6" s="49">
        <v>12</v>
      </c>
      <c r="J6" s="50">
        <v>4</v>
      </c>
      <c r="K6" s="49"/>
      <c r="L6" s="49"/>
      <c r="M6" s="50">
        <v>15</v>
      </c>
      <c r="N6" s="47">
        <v>12</v>
      </c>
      <c r="O6" s="47"/>
      <c r="P6" s="48">
        <v>10</v>
      </c>
      <c r="Q6" s="49">
        <v>10</v>
      </c>
      <c r="R6" s="50"/>
      <c r="S6" s="48"/>
      <c r="T6" s="47"/>
      <c r="U6" s="49">
        <v>12</v>
      </c>
      <c r="V6" s="49"/>
      <c r="W6" s="47">
        <v>4</v>
      </c>
      <c r="X6" s="49"/>
      <c r="Y6" s="47"/>
      <c r="Z6" s="47"/>
      <c r="AA6" s="50"/>
      <c r="AB6" s="47">
        <v>2</v>
      </c>
      <c r="AC6" s="48"/>
      <c r="AD6" s="49"/>
      <c r="AE6" s="50"/>
      <c r="AF6" s="170"/>
      <c r="AG6" s="50"/>
      <c r="AH6" s="49"/>
      <c r="AI6" s="79"/>
    </row>
    <row r="7" spans="1:35" ht="15.75" thickBot="1" x14ac:dyDescent="0.3">
      <c r="A7" s="37"/>
      <c r="B7" s="114" t="s">
        <v>312</v>
      </c>
      <c r="C7" s="38" t="s">
        <v>251</v>
      </c>
      <c r="D7" s="38" t="s">
        <v>99</v>
      </c>
      <c r="E7" s="128" t="s">
        <v>19</v>
      </c>
      <c r="F7" s="44">
        <f t="shared" si="0"/>
        <v>73</v>
      </c>
      <c r="G7" s="47"/>
      <c r="H7" s="48">
        <v>20</v>
      </c>
      <c r="I7" s="49">
        <v>15</v>
      </c>
      <c r="J7" s="50">
        <v>15</v>
      </c>
      <c r="K7" s="49"/>
      <c r="L7" s="49"/>
      <c r="M7" s="50"/>
      <c r="N7" s="47"/>
      <c r="O7" s="47"/>
      <c r="P7" s="48"/>
      <c r="Q7" s="49"/>
      <c r="R7" s="50"/>
      <c r="S7" s="48"/>
      <c r="T7" s="47"/>
      <c r="U7" s="49"/>
      <c r="V7" s="49"/>
      <c r="W7" s="47"/>
      <c r="X7" s="49"/>
      <c r="Y7" s="47"/>
      <c r="Z7" s="47">
        <v>15</v>
      </c>
      <c r="AA7" s="50">
        <v>8</v>
      </c>
      <c r="AB7" s="47"/>
      <c r="AC7" s="48"/>
      <c r="AD7" s="49"/>
      <c r="AE7" s="50"/>
      <c r="AF7" s="170"/>
      <c r="AG7" s="50"/>
      <c r="AH7" s="49"/>
      <c r="AI7" s="79"/>
    </row>
    <row r="8" spans="1:35" ht="15.75" thickBot="1" x14ac:dyDescent="0.3">
      <c r="A8" s="37"/>
      <c r="B8" s="108" t="s">
        <v>312</v>
      </c>
      <c r="C8" s="166" t="s">
        <v>722</v>
      </c>
      <c r="D8" s="166" t="s">
        <v>723</v>
      </c>
      <c r="E8" s="171" t="s">
        <v>31</v>
      </c>
      <c r="F8" s="39">
        <f t="shared" si="0"/>
        <v>67</v>
      </c>
      <c r="G8" s="47"/>
      <c r="H8" s="48"/>
      <c r="I8" s="49"/>
      <c r="J8" s="50"/>
      <c r="K8" s="49"/>
      <c r="L8" s="49"/>
      <c r="M8" s="50"/>
      <c r="N8" s="47"/>
      <c r="O8" s="47"/>
      <c r="P8" s="48">
        <v>15</v>
      </c>
      <c r="Q8" s="49"/>
      <c r="R8" s="50"/>
      <c r="S8" s="48"/>
      <c r="T8" s="47"/>
      <c r="U8" s="49"/>
      <c r="V8" s="49"/>
      <c r="W8" s="47"/>
      <c r="X8" s="49"/>
      <c r="Y8" s="47"/>
      <c r="Z8" s="47">
        <v>6</v>
      </c>
      <c r="AA8" s="50">
        <v>10</v>
      </c>
      <c r="AB8" s="47">
        <v>12</v>
      </c>
      <c r="AC8" s="48">
        <v>10</v>
      </c>
      <c r="AD8" s="49">
        <v>6</v>
      </c>
      <c r="AE8" s="50">
        <v>8</v>
      </c>
      <c r="AF8" s="170"/>
      <c r="AG8" s="50"/>
      <c r="AH8" s="49"/>
      <c r="AI8" s="79"/>
    </row>
    <row r="9" spans="1:35" ht="15.75" thickBot="1" x14ac:dyDescent="0.3">
      <c r="A9" s="37"/>
      <c r="B9" s="108" t="s">
        <v>312</v>
      </c>
      <c r="C9" s="166" t="s">
        <v>346</v>
      </c>
      <c r="D9" s="166" t="s">
        <v>345</v>
      </c>
      <c r="E9" s="171" t="s">
        <v>31</v>
      </c>
      <c r="F9" s="39">
        <f t="shared" si="0"/>
        <v>59</v>
      </c>
      <c r="G9" s="47"/>
      <c r="H9" s="48"/>
      <c r="I9" s="49"/>
      <c r="J9" s="50"/>
      <c r="K9" s="49"/>
      <c r="L9" s="49"/>
      <c r="M9" s="50"/>
      <c r="N9" s="47"/>
      <c r="O9" s="47"/>
      <c r="P9" s="48"/>
      <c r="Q9" s="49"/>
      <c r="R9" s="50"/>
      <c r="S9" s="48"/>
      <c r="T9" s="47"/>
      <c r="U9" s="49"/>
      <c r="V9" s="49"/>
      <c r="W9" s="47">
        <v>15</v>
      </c>
      <c r="X9" s="49"/>
      <c r="Y9" s="47"/>
      <c r="Z9" s="47">
        <v>8</v>
      </c>
      <c r="AA9" s="50">
        <v>4</v>
      </c>
      <c r="AB9" s="47">
        <v>1</v>
      </c>
      <c r="AC9" s="48">
        <v>6</v>
      </c>
      <c r="AD9" s="49">
        <v>15</v>
      </c>
      <c r="AE9" s="50">
        <v>10</v>
      </c>
      <c r="AF9" s="170"/>
      <c r="AG9" s="50"/>
      <c r="AH9" s="49"/>
      <c r="AI9" s="79"/>
    </row>
    <row r="10" spans="1:35" ht="15.75" thickBot="1" x14ac:dyDescent="0.3">
      <c r="A10" s="37"/>
      <c r="B10" s="108" t="s">
        <v>312</v>
      </c>
      <c r="C10" s="166" t="s">
        <v>630</v>
      </c>
      <c r="D10" s="166" t="s">
        <v>631</v>
      </c>
      <c r="E10" s="171" t="s">
        <v>294</v>
      </c>
      <c r="F10" s="39">
        <f t="shared" si="0"/>
        <v>57</v>
      </c>
      <c r="G10" s="47"/>
      <c r="H10" s="48"/>
      <c r="I10" s="49">
        <v>6</v>
      </c>
      <c r="J10" s="50"/>
      <c r="K10" s="49"/>
      <c r="L10" s="49"/>
      <c r="M10" s="50"/>
      <c r="N10" s="47"/>
      <c r="O10" s="47"/>
      <c r="P10" s="48">
        <v>12</v>
      </c>
      <c r="Q10" s="49">
        <v>12</v>
      </c>
      <c r="R10" s="50">
        <v>12</v>
      </c>
      <c r="S10" s="48">
        <v>15</v>
      </c>
      <c r="T10" s="47"/>
      <c r="U10" s="49"/>
      <c r="V10" s="49"/>
      <c r="W10" s="47"/>
      <c r="X10" s="49"/>
      <c r="Y10" s="47"/>
      <c r="Z10" s="47"/>
      <c r="AA10" s="50"/>
      <c r="AB10" s="47"/>
      <c r="AC10" s="48"/>
      <c r="AD10" s="49"/>
      <c r="AE10" s="50"/>
      <c r="AF10" s="170"/>
      <c r="AG10" s="50"/>
      <c r="AH10" s="49"/>
      <c r="AI10" s="79"/>
    </row>
    <row r="11" spans="1:35" ht="15.75" thickBot="1" x14ac:dyDescent="0.3">
      <c r="A11" s="37"/>
      <c r="B11" s="130" t="s">
        <v>313</v>
      </c>
      <c r="C11" s="38" t="s">
        <v>449</v>
      </c>
      <c r="D11" s="38" t="s">
        <v>450</v>
      </c>
      <c r="E11" s="128" t="s">
        <v>44</v>
      </c>
      <c r="F11" s="39">
        <f t="shared" si="0"/>
        <v>52</v>
      </c>
      <c r="G11" s="47"/>
      <c r="H11" s="48"/>
      <c r="I11" s="49"/>
      <c r="J11" s="50"/>
      <c r="K11" s="49"/>
      <c r="L11" s="49"/>
      <c r="M11" s="50"/>
      <c r="N11" s="47"/>
      <c r="O11" s="47"/>
      <c r="P11" s="48"/>
      <c r="Q11" s="49"/>
      <c r="R11" s="50"/>
      <c r="S11" s="48"/>
      <c r="T11" s="47">
        <v>12</v>
      </c>
      <c r="U11" s="49">
        <v>15</v>
      </c>
      <c r="V11" s="49"/>
      <c r="W11" s="47"/>
      <c r="X11" s="49"/>
      <c r="Y11" s="47"/>
      <c r="Z11" s="47"/>
      <c r="AA11" s="50"/>
      <c r="AB11" s="47">
        <v>10</v>
      </c>
      <c r="AC11" s="48"/>
      <c r="AD11" s="49"/>
      <c r="AE11" s="50"/>
      <c r="AF11" s="170"/>
      <c r="AG11" s="50"/>
      <c r="AH11" s="49">
        <v>15</v>
      </c>
      <c r="AI11" s="79"/>
    </row>
    <row r="12" spans="1:35" ht="15.75" thickBot="1" x14ac:dyDescent="0.3">
      <c r="A12" s="37"/>
      <c r="B12" s="108" t="s">
        <v>312</v>
      </c>
      <c r="C12" s="166" t="s">
        <v>156</v>
      </c>
      <c r="D12" s="166" t="s">
        <v>157</v>
      </c>
      <c r="E12" s="171" t="s">
        <v>42</v>
      </c>
      <c r="F12" s="44">
        <f t="shared" si="0"/>
        <v>50</v>
      </c>
      <c r="G12" s="47"/>
      <c r="H12" s="48">
        <v>8</v>
      </c>
      <c r="I12" s="49"/>
      <c r="J12" s="50"/>
      <c r="K12" s="49"/>
      <c r="L12" s="49">
        <v>10</v>
      </c>
      <c r="M12" s="50">
        <v>14</v>
      </c>
      <c r="N12" s="47">
        <v>8</v>
      </c>
      <c r="O12" s="47">
        <v>10</v>
      </c>
      <c r="P12" s="48"/>
      <c r="Q12" s="49"/>
      <c r="R12" s="50"/>
      <c r="S12" s="48"/>
      <c r="T12" s="47"/>
      <c r="U12" s="49"/>
      <c r="V12" s="49"/>
      <c r="W12" s="47"/>
      <c r="X12" s="49"/>
      <c r="Y12" s="47"/>
      <c r="Z12" s="47"/>
      <c r="AA12" s="50"/>
      <c r="AB12" s="47"/>
      <c r="AC12" s="48"/>
      <c r="AD12" s="49"/>
      <c r="AE12" s="50"/>
      <c r="AF12" s="170"/>
      <c r="AG12" s="50"/>
      <c r="AH12" s="49"/>
      <c r="AI12" s="79"/>
    </row>
    <row r="13" spans="1:35" ht="15.75" thickBot="1" x14ac:dyDescent="0.3">
      <c r="A13" s="37"/>
      <c r="B13" s="130" t="s">
        <v>312</v>
      </c>
      <c r="C13" s="38" t="s">
        <v>427</v>
      </c>
      <c r="D13" s="38" t="s">
        <v>428</v>
      </c>
      <c r="E13" s="128" t="s">
        <v>52</v>
      </c>
      <c r="F13" s="39">
        <f t="shared" si="0"/>
        <v>36</v>
      </c>
      <c r="G13" s="47"/>
      <c r="H13" s="48"/>
      <c r="I13" s="49">
        <v>8</v>
      </c>
      <c r="J13" s="50">
        <v>20</v>
      </c>
      <c r="K13" s="49"/>
      <c r="L13" s="49"/>
      <c r="M13" s="50"/>
      <c r="N13" s="47"/>
      <c r="O13" s="47"/>
      <c r="P13" s="48"/>
      <c r="Q13" s="49">
        <v>8</v>
      </c>
      <c r="R13" s="50"/>
      <c r="S13" s="48"/>
      <c r="T13" s="47"/>
      <c r="U13" s="49"/>
      <c r="V13" s="49"/>
      <c r="W13" s="47"/>
      <c r="X13" s="49"/>
      <c r="Y13" s="47"/>
      <c r="Z13" s="47"/>
      <c r="AA13" s="50"/>
      <c r="AB13" s="47"/>
      <c r="AC13" s="48"/>
      <c r="AD13" s="49"/>
      <c r="AE13" s="50"/>
      <c r="AF13" s="170"/>
      <c r="AG13" s="50"/>
      <c r="AH13" s="49"/>
      <c r="AI13" s="79"/>
    </row>
    <row r="14" spans="1:35" ht="15.75" thickBot="1" x14ac:dyDescent="0.3">
      <c r="A14" s="37"/>
      <c r="B14" s="130" t="s">
        <v>312</v>
      </c>
      <c r="C14" s="38" t="s">
        <v>102</v>
      </c>
      <c r="D14" s="38" t="s">
        <v>103</v>
      </c>
      <c r="E14" s="128" t="s">
        <v>44</v>
      </c>
      <c r="F14" s="44">
        <f t="shared" si="0"/>
        <v>36</v>
      </c>
      <c r="G14" s="47"/>
      <c r="H14" s="48"/>
      <c r="I14" s="49"/>
      <c r="J14" s="50">
        <v>6</v>
      </c>
      <c r="K14" s="49"/>
      <c r="L14" s="49"/>
      <c r="M14" s="50"/>
      <c r="N14" s="47"/>
      <c r="O14" s="47"/>
      <c r="P14" s="48"/>
      <c r="Q14" s="49"/>
      <c r="R14" s="50"/>
      <c r="S14" s="48"/>
      <c r="T14" s="47">
        <v>10</v>
      </c>
      <c r="U14" s="49"/>
      <c r="V14" s="49"/>
      <c r="W14" s="47"/>
      <c r="X14" s="49"/>
      <c r="Y14" s="47"/>
      <c r="Z14" s="47">
        <v>10</v>
      </c>
      <c r="AA14" s="50">
        <v>6</v>
      </c>
      <c r="AB14" s="47"/>
      <c r="AC14" s="48"/>
      <c r="AD14" s="49">
        <v>4</v>
      </c>
      <c r="AE14" s="50"/>
      <c r="AF14" s="170"/>
      <c r="AG14" s="50"/>
      <c r="AH14" s="49"/>
      <c r="AI14" s="79"/>
    </row>
    <row r="15" spans="1:35" ht="15.75" thickBot="1" x14ac:dyDescent="0.3">
      <c r="A15" s="37"/>
      <c r="B15" s="108" t="s">
        <v>725</v>
      </c>
      <c r="C15" s="166" t="s">
        <v>726</v>
      </c>
      <c r="D15" s="166" t="s">
        <v>727</v>
      </c>
      <c r="E15" s="171" t="s">
        <v>34</v>
      </c>
      <c r="F15" s="39">
        <f t="shared" si="0"/>
        <v>25</v>
      </c>
      <c r="G15" s="47"/>
      <c r="H15" s="48"/>
      <c r="I15" s="49"/>
      <c r="J15" s="50"/>
      <c r="K15" s="49"/>
      <c r="L15" s="49"/>
      <c r="M15" s="50"/>
      <c r="N15" s="47"/>
      <c r="O15" s="47"/>
      <c r="P15" s="48"/>
      <c r="Q15" s="49">
        <v>25</v>
      </c>
      <c r="R15" s="50"/>
      <c r="S15" s="48"/>
      <c r="T15" s="47"/>
      <c r="U15" s="49"/>
      <c r="V15" s="49"/>
      <c r="W15" s="47"/>
      <c r="X15" s="49"/>
      <c r="Y15" s="47"/>
      <c r="Z15" s="47"/>
      <c r="AA15" s="50"/>
      <c r="AB15" s="47"/>
      <c r="AC15" s="48"/>
      <c r="AD15" s="49"/>
      <c r="AE15" s="50"/>
      <c r="AF15" s="170"/>
      <c r="AG15" s="50"/>
      <c r="AH15" s="49"/>
      <c r="AI15" s="79"/>
    </row>
    <row r="16" spans="1:35" ht="15.75" thickBot="1" x14ac:dyDescent="0.3">
      <c r="A16" s="37"/>
      <c r="B16" s="114" t="s">
        <v>312</v>
      </c>
      <c r="C16" s="38" t="s">
        <v>110</v>
      </c>
      <c r="D16" s="38" t="s">
        <v>104</v>
      </c>
      <c r="E16" s="128" t="s">
        <v>52</v>
      </c>
      <c r="F16" s="44">
        <f t="shared" si="0"/>
        <v>25</v>
      </c>
      <c r="G16" s="47"/>
      <c r="H16" s="48"/>
      <c r="I16" s="49">
        <v>2</v>
      </c>
      <c r="J16" s="50"/>
      <c r="K16" s="49"/>
      <c r="L16" s="49">
        <v>15</v>
      </c>
      <c r="M16" s="50"/>
      <c r="N16" s="47"/>
      <c r="O16" s="47"/>
      <c r="P16" s="48"/>
      <c r="Q16" s="49"/>
      <c r="R16" s="50"/>
      <c r="S16" s="48"/>
      <c r="T16" s="47"/>
      <c r="U16" s="49"/>
      <c r="V16" s="49"/>
      <c r="W16" s="47"/>
      <c r="X16" s="49"/>
      <c r="Y16" s="47"/>
      <c r="Z16" s="47"/>
      <c r="AA16" s="50"/>
      <c r="AB16" s="47"/>
      <c r="AC16" s="48"/>
      <c r="AD16" s="49"/>
      <c r="AE16" s="50"/>
      <c r="AF16" s="170"/>
      <c r="AG16" s="50"/>
      <c r="AH16" s="49">
        <v>8</v>
      </c>
      <c r="AI16" s="79"/>
    </row>
    <row r="17" spans="1:35" ht="15.75" thickBot="1" x14ac:dyDescent="0.3">
      <c r="A17" s="37"/>
      <c r="B17" s="130" t="s">
        <v>312</v>
      </c>
      <c r="C17" s="38" t="s">
        <v>400</v>
      </c>
      <c r="D17" s="38" t="s">
        <v>155</v>
      </c>
      <c r="E17" s="128" t="s">
        <v>48</v>
      </c>
      <c r="F17" s="39">
        <f t="shared" si="0"/>
        <v>20</v>
      </c>
      <c r="G17" s="47"/>
      <c r="H17" s="48"/>
      <c r="I17" s="49"/>
      <c r="J17" s="50"/>
      <c r="K17" s="49"/>
      <c r="L17" s="49"/>
      <c r="M17" s="50"/>
      <c r="N17" s="47"/>
      <c r="O17" s="47"/>
      <c r="P17" s="48"/>
      <c r="Q17" s="49"/>
      <c r="R17" s="50"/>
      <c r="S17" s="48"/>
      <c r="T17" s="47"/>
      <c r="U17" s="49"/>
      <c r="V17" s="49"/>
      <c r="W17" s="47"/>
      <c r="X17" s="49"/>
      <c r="Y17" s="47"/>
      <c r="Z17" s="47"/>
      <c r="AA17" s="50"/>
      <c r="AB17" s="47"/>
      <c r="AC17" s="48"/>
      <c r="AD17" s="49"/>
      <c r="AE17" s="50"/>
      <c r="AF17" s="170"/>
      <c r="AG17" s="50"/>
      <c r="AH17" s="49">
        <v>20</v>
      </c>
      <c r="AI17" s="79"/>
    </row>
    <row r="18" spans="1:35" ht="15.75" thickBot="1" x14ac:dyDescent="0.3">
      <c r="A18" s="37"/>
      <c r="B18" s="114" t="s">
        <v>312</v>
      </c>
      <c r="C18" s="38" t="s">
        <v>164</v>
      </c>
      <c r="D18" s="38" t="s">
        <v>165</v>
      </c>
      <c r="E18" s="128" t="s">
        <v>13</v>
      </c>
      <c r="F18" s="44">
        <f t="shared" si="0"/>
        <v>20</v>
      </c>
      <c r="G18" s="47"/>
      <c r="H18" s="48"/>
      <c r="I18" s="49"/>
      <c r="J18" s="50"/>
      <c r="K18" s="49"/>
      <c r="L18" s="49"/>
      <c r="M18" s="50"/>
      <c r="N18" s="47"/>
      <c r="O18" s="47"/>
      <c r="P18" s="48"/>
      <c r="Q18" s="49"/>
      <c r="R18" s="50"/>
      <c r="S18" s="48"/>
      <c r="T18" s="47"/>
      <c r="U18" s="49"/>
      <c r="V18" s="49"/>
      <c r="W18" s="47"/>
      <c r="X18" s="49"/>
      <c r="Y18" s="47"/>
      <c r="Z18" s="47"/>
      <c r="AA18" s="50"/>
      <c r="AB18" s="47"/>
      <c r="AC18" s="48"/>
      <c r="AD18" s="49"/>
      <c r="AE18" s="50"/>
      <c r="AF18" s="170">
        <v>20</v>
      </c>
      <c r="AG18" s="50"/>
      <c r="AH18" s="49"/>
      <c r="AI18" s="79"/>
    </row>
    <row r="19" spans="1:35" ht="15.75" thickBot="1" x14ac:dyDescent="0.3">
      <c r="A19" s="37"/>
      <c r="B19" s="108" t="s">
        <v>312</v>
      </c>
      <c r="C19" s="166" t="s">
        <v>162</v>
      </c>
      <c r="D19" s="166" t="s">
        <v>163</v>
      </c>
      <c r="E19" s="171" t="s">
        <v>13</v>
      </c>
      <c r="F19" s="39">
        <f t="shared" si="0"/>
        <v>18</v>
      </c>
      <c r="G19" s="47"/>
      <c r="H19" s="48"/>
      <c r="I19" s="49">
        <v>4</v>
      </c>
      <c r="J19" s="50"/>
      <c r="K19" s="49"/>
      <c r="L19" s="49">
        <v>6</v>
      </c>
      <c r="M19" s="50"/>
      <c r="N19" s="47"/>
      <c r="O19" s="47"/>
      <c r="P19" s="48"/>
      <c r="Q19" s="49"/>
      <c r="R19" s="50"/>
      <c r="S19" s="48"/>
      <c r="T19" s="47"/>
      <c r="U19" s="49">
        <v>8</v>
      </c>
      <c r="V19" s="49"/>
      <c r="W19" s="47"/>
      <c r="X19" s="49"/>
      <c r="Y19" s="47"/>
      <c r="Z19" s="47"/>
      <c r="AA19" s="50"/>
      <c r="AB19" s="47"/>
      <c r="AC19" s="48"/>
      <c r="AD19" s="49"/>
      <c r="AE19" s="50"/>
      <c r="AF19" s="170"/>
      <c r="AG19" s="50"/>
      <c r="AH19" s="49"/>
      <c r="AI19" s="79"/>
    </row>
    <row r="20" spans="1:35" ht="15.75" thickBot="1" x14ac:dyDescent="0.3">
      <c r="A20" s="37"/>
      <c r="B20" s="108" t="s">
        <v>312</v>
      </c>
      <c r="C20" s="166" t="s">
        <v>799</v>
      </c>
      <c r="D20" s="166" t="s">
        <v>800</v>
      </c>
      <c r="E20" s="171" t="s">
        <v>31</v>
      </c>
      <c r="F20" s="39">
        <f t="shared" si="0"/>
        <v>17</v>
      </c>
      <c r="G20" s="47"/>
      <c r="H20" s="48"/>
      <c r="I20" s="49"/>
      <c r="J20" s="50"/>
      <c r="K20" s="49"/>
      <c r="L20" s="49"/>
      <c r="M20" s="50"/>
      <c r="N20" s="47"/>
      <c r="O20" s="47"/>
      <c r="P20" s="48"/>
      <c r="Q20" s="49"/>
      <c r="R20" s="50"/>
      <c r="S20" s="48"/>
      <c r="T20" s="47"/>
      <c r="U20" s="49"/>
      <c r="V20" s="49"/>
      <c r="W20" s="47"/>
      <c r="X20" s="49"/>
      <c r="Y20" s="47"/>
      <c r="Z20" s="47"/>
      <c r="AA20" s="50"/>
      <c r="AB20" s="47"/>
      <c r="AC20" s="48"/>
      <c r="AD20" s="49"/>
      <c r="AE20" s="50"/>
      <c r="AF20" s="170"/>
      <c r="AG20" s="50">
        <v>15</v>
      </c>
      <c r="AH20" s="49">
        <v>2</v>
      </c>
      <c r="AI20" s="79"/>
    </row>
    <row r="21" spans="1:35" ht="15.75" thickBot="1" x14ac:dyDescent="0.3">
      <c r="A21" s="37"/>
      <c r="B21" s="130" t="s">
        <v>312</v>
      </c>
      <c r="C21" s="38" t="s">
        <v>204</v>
      </c>
      <c r="D21" s="38" t="s">
        <v>200</v>
      </c>
      <c r="E21" s="128" t="s">
        <v>48</v>
      </c>
      <c r="F21" s="39">
        <f t="shared" si="0"/>
        <v>16</v>
      </c>
      <c r="G21" s="47"/>
      <c r="H21" s="48"/>
      <c r="I21" s="49"/>
      <c r="J21" s="50">
        <v>2</v>
      </c>
      <c r="K21" s="49"/>
      <c r="L21" s="49"/>
      <c r="M21" s="50"/>
      <c r="N21" s="47"/>
      <c r="O21" s="47"/>
      <c r="P21" s="48"/>
      <c r="Q21" s="49"/>
      <c r="R21" s="50"/>
      <c r="S21" s="48"/>
      <c r="T21" s="47">
        <v>8</v>
      </c>
      <c r="U21" s="49"/>
      <c r="V21" s="49"/>
      <c r="W21" s="47"/>
      <c r="X21" s="49"/>
      <c r="Y21" s="47"/>
      <c r="Z21" s="47"/>
      <c r="AA21" s="50">
        <v>2</v>
      </c>
      <c r="AB21" s="47"/>
      <c r="AC21" s="48"/>
      <c r="AD21" s="49"/>
      <c r="AE21" s="50"/>
      <c r="AF21" s="170"/>
      <c r="AG21" s="50"/>
      <c r="AH21" s="49">
        <v>4</v>
      </c>
      <c r="AI21" s="79"/>
    </row>
    <row r="22" spans="1:35" ht="15.75" thickBot="1" x14ac:dyDescent="0.3">
      <c r="A22" s="37"/>
      <c r="B22" s="114" t="s">
        <v>313</v>
      </c>
      <c r="C22" s="38" t="s">
        <v>97</v>
      </c>
      <c r="D22" s="38" t="s">
        <v>98</v>
      </c>
      <c r="E22" s="128" t="s">
        <v>263</v>
      </c>
      <c r="F22" s="44">
        <f t="shared" si="0"/>
        <v>15</v>
      </c>
      <c r="G22" s="47"/>
      <c r="H22" s="48"/>
      <c r="I22" s="49"/>
      <c r="J22" s="50"/>
      <c r="K22" s="49"/>
      <c r="L22" s="49"/>
      <c r="M22" s="50"/>
      <c r="N22" s="47"/>
      <c r="O22" s="47"/>
      <c r="P22" s="48"/>
      <c r="Q22" s="49"/>
      <c r="R22" s="50"/>
      <c r="S22" s="48"/>
      <c r="T22" s="47">
        <v>15</v>
      </c>
      <c r="U22" s="49"/>
      <c r="V22" s="49"/>
      <c r="W22" s="47"/>
      <c r="X22" s="49"/>
      <c r="Y22" s="47"/>
      <c r="Z22" s="47"/>
      <c r="AA22" s="50"/>
      <c r="AB22" s="47"/>
      <c r="AC22" s="48"/>
      <c r="AD22" s="49"/>
      <c r="AE22" s="50"/>
      <c r="AF22" s="170"/>
      <c r="AG22" s="50"/>
      <c r="AH22" s="49"/>
      <c r="AI22" s="79"/>
    </row>
    <row r="23" spans="1:35" ht="15.75" thickBot="1" x14ac:dyDescent="0.3">
      <c r="A23" s="37"/>
      <c r="B23" s="108" t="s">
        <v>312</v>
      </c>
      <c r="C23" s="166" t="s">
        <v>166</v>
      </c>
      <c r="D23" s="166" t="s">
        <v>167</v>
      </c>
      <c r="E23" s="171" t="s">
        <v>52</v>
      </c>
      <c r="F23" s="39">
        <f t="shared" si="0"/>
        <v>12</v>
      </c>
      <c r="G23" s="47"/>
      <c r="H23" s="48"/>
      <c r="I23" s="49"/>
      <c r="J23" s="50"/>
      <c r="K23" s="49"/>
      <c r="L23" s="49">
        <v>12</v>
      </c>
      <c r="M23" s="50"/>
      <c r="N23" s="47"/>
      <c r="O23" s="47"/>
      <c r="P23" s="48"/>
      <c r="Q23" s="49"/>
      <c r="R23" s="50"/>
      <c r="S23" s="48"/>
      <c r="T23" s="47"/>
      <c r="U23" s="49"/>
      <c r="V23" s="49"/>
      <c r="W23" s="47"/>
      <c r="X23" s="49"/>
      <c r="Y23" s="47"/>
      <c r="Z23" s="47"/>
      <c r="AA23" s="50"/>
      <c r="AB23" s="47"/>
      <c r="AC23" s="48"/>
      <c r="AD23" s="49"/>
      <c r="AE23" s="50"/>
      <c r="AF23" s="170"/>
      <c r="AG23" s="50"/>
      <c r="AH23" s="49"/>
      <c r="AI23" s="79"/>
    </row>
    <row r="24" spans="1:35" ht="15.75" thickBot="1" x14ac:dyDescent="0.3">
      <c r="A24" s="37"/>
      <c r="B24" s="108" t="s">
        <v>312</v>
      </c>
      <c r="C24" s="166" t="s">
        <v>159</v>
      </c>
      <c r="D24" s="166" t="s">
        <v>160</v>
      </c>
      <c r="E24" s="171" t="s">
        <v>19</v>
      </c>
      <c r="F24" s="44">
        <f t="shared" si="0"/>
        <v>10</v>
      </c>
      <c r="G24" s="47"/>
      <c r="H24" s="48">
        <v>10</v>
      </c>
      <c r="I24" s="49"/>
      <c r="J24" s="50"/>
      <c r="K24" s="49"/>
      <c r="L24" s="49"/>
      <c r="M24" s="50"/>
      <c r="N24" s="47"/>
      <c r="O24" s="47"/>
      <c r="P24" s="48"/>
      <c r="Q24" s="49"/>
      <c r="R24" s="50"/>
      <c r="S24" s="48"/>
      <c r="T24" s="47"/>
      <c r="U24" s="49"/>
      <c r="V24" s="49"/>
      <c r="W24" s="47"/>
      <c r="X24" s="49"/>
      <c r="Y24" s="47"/>
      <c r="Z24" s="47"/>
      <c r="AA24" s="50"/>
      <c r="AB24" s="47"/>
      <c r="AC24" s="48"/>
      <c r="AD24" s="49"/>
      <c r="AE24" s="50"/>
      <c r="AF24" s="170"/>
      <c r="AG24" s="50"/>
      <c r="AH24" s="49"/>
      <c r="AI24" s="79"/>
    </row>
    <row r="25" spans="1:35" ht="15.75" thickBot="1" x14ac:dyDescent="0.3">
      <c r="A25" s="37"/>
      <c r="B25" s="130" t="s">
        <v>312</v>
      </c>
      <c r="C25" s="38" t="s">
        <v>401</v>
      </c>
      <c r="D25" s="38" t="s">
        <v>402</v>
      </c>
      <c r="E25" s="128" t="s">
        <v>78</v>
      </c>
      <c r="F25" s="39">
        <f t="shared" si="0"/>
        <v>10</v>
      </c>
      <c r="G25" s="47"/>
      <c r="H25" s="48"/>
      <c r="I25" s="49">
        <v>10</v>
      </c>
      <c r="J25" s="50"/>
      <c r="K25" s="49"/>
      <c r="L25" s="49"/>
      <c r="M25" s="50"/>
      <c r="N25" s="47"/>
      <c r="O25" s="47"/>
      <c r="P25" s="48"/>
      <c r="Q25" s="49"/>
      <c r="R25" s="50"/>
      <c r="S25" s="48"/>
      <c r="T25" s="47"/>
      <c r="U25" s="49"/>
      <c r="V25" s="49"/>
      <c r="W25" s="47"/>
      <c r="X25" s="49"/>
      <c r="Y25" s="47"/>
      <c r="Z25" s="47"/>
      <c r="AA25" s="50"/>
      <c r="AB25" s="47"/>
      <c r="AC25" s="48"/>
      <c r="AD25" s="49"/>
      <c r="AE25" s="50"/>
      <c r="AF25" s="170"/>
      <c r="AG25" s="50"/>
      <c r="AH25" s="49"/>
      <c r="AI25" s="79"/>
    </row>
    <row r="26" spans="1:35" ht="15.75" thickBot="1" x14ac:dyDescent="0.3">
      <c r="A26" s="37"/>
      <c r="B26" s="108" t="s">
        <v>312</v>
      </c>
      <c r="C26" s="166" t="s">
        <v>241</v>
      </c>
      <c r="D26" s="166" t="s">
        <v>536</v>
      </c>
      <c r="E26" s="171" t="s">
        <v>19</v>
      </c>
      <c r="F26" s="39">
        <f t="shared" si="0"/>
        <v>6</v>
      </c>
      <c r="G26" s="47"/>
      <c r="H26" s="48"/>
      <c r="I26" s="49"/>
      <c r="J26" s="50"/>
      <c r="K26" s="49"/>
      <c r="L26" s="49"/>
      <c r="M26" s="50"/>
      <c r="N26" s="47"/>
      <c r="O26" s="47"/>
      <c r="P26" s="48">
        <v>6</v>
      </c>
      <c r="Q26" s="49"/>
      <c r="R26" s="50"/>
      <c r="S26" s="48"/>
      <c r="T26" s="47"/>
      <c r="U26" s="49"/>
      <c r="V26" s="49"/>
      <c r="W26" s="47"/>
      <c r="X26" s="49"/>
      <c r="Y26" s="47"/>
      <c r="Z26" s="47"/>
      <c r="AA26" s="50"/>
      <c r="AB26" s="47"/>
      <c r="AC26" s="48"/>
      <c r="AD26" s="49"/>
      <c r="AE26" s="50"/>
      <c r="AF26" s="170"/>
      <c r="AG26" s="50"/>
      <c r="AH26" s="49"/>
      <c r="AI26" s="79"/>
    </row>
    <row r="27" spans="1:35" ht="15.75" thickBot="1" x14ac:dyDescent="0.3">
      <c r="A27" s="37"/>
      <c r="B27" s="108" t="s">
        <v>312</v>
      </c>
      <c r="C27" s="166" t="s">
        <v>668</v>
      </c>
      <c r="D27" s="166" t="s">
        <v>739</v>
      </c>
      <c r="E27" s="171" t="s">
        <v>48</v>
      </c>
      <c r="F27" s="39">
        <f t="shared" si="0"/>
        <v>6</v>
      </c>
      <c r="G27" s="47"/>
      <c r="H27" s="48"/>
      <c r="I27" s="49"/>
      <c r="J27" s="50"/>
      <c r="K27" s="49"/>
      <c r="L27" s="49"/>
      <c r="M27" s="50"/>
      <c r="N27" s="47"/>
      <c r="O27" s="47"/>
      <c r="P27" s="48"/>
      <c r="Q27" s="49"/>
      <c r="R27" s="50"/>
      <c r="S27" s="48"/>
      <c r="T27" s="47"/>
      <c r="U27" s="49"/>
      <c r="V27" s="49"/>
      <c r="W27" s="47">
        <v>6</v>
      </c>
      <c r="X27" s="49"/>
      <c r="Y27" s="47"/>
      <c r="Z27" s="47"/>
      <c r="AA27" s="50"/>
      <c r="AB27" s="47"/>
      <c r="AC27" s="48"/>
      <c r="AD27" s="49"/>
      <c r="AE27" s="50"/>
      <c r="AF27" s="170"/>
      <c r="AG27" s="50"/>
      <c r="AH27" s="49"/>
      <c r="AI27" s="79"/>
    </row>
    <row r="28" spans="1:35" ht="15.75" thickBot="1" x14ac:dyDescent="0.3">
      <c r="A28" s="37"/>
      <c r="B28" s="108" t="s">
        <v>312</v>
      </c>
      <c r="C28" s="166" t="s">
        <v>185</v>
      </c>
      <c r="D28" s="166" t="s">
        <v>414</v>
      </c>
      <c r="E28" s="171" t="s">
        <v>13</v>
      </c>
      <c r="F28" s="39">
        <f t="shared" si="0"/>
        <v>6</v>
      </c>
      <c r="G28" s="47"/>
      <c r="H28" s="48"/>
      <c r="I28" s="49"/>
      <c r="J28" s="50"/>
      <c r="K28" s="49"/>
      <c r="L28" s="49"/>
      <c r="M28" s="50"/>
      <c r="N28" s="47"/>
      <c r="O28" s="47"/>
      <c r="P28" s="48"/>
      <c r="Q28" s="49"/>
      <c r="R28" s="50"/>
      <c r="S28" s="48"/>
      <c r="T28" s="47"/>
      <c r="U28" s="49"/>
      <c r="V28" s="49"/>
      <c r="W28" s="47"/>
      <c r="X28" s="49"/>
      <c r="Y28" s="47"/>
      <c r="Z28" s="47"/>
      <c r="AA28" s="50"/>
      <c r="AB28" s="47"/>
      <c r="AC28" s="48"/>
      <c r="AD28" s="49"/>
      <c r="AE28" s="50"/>
      <c r="AF28" s="170"/>
      <c r="AG28" s="50"/>
      <c r="AH28" s="49">
        <v>6</v>
      </c>
      <c r="AI28" s="79"/>
    </row>
    <row r="29" spans="1:35" ht="15.75" thickBot="1" x14ac:dyDescent="0.3">
      <c r="A29" s="37"/>
      <c r="B29" s="130" t="s">
        <v>312</v>
      </c>
      <c r="C29" s="38" t="s">
        <v>446</v>
      </c>
      <c r="D29" s="38" t="s">
        <v>18</v>
      </c>
      <c r="E29" s="128" t="s">
        <v>292</v>
      </c>
      <c r="F29" s="39">
        <f t="shared" si="0"/>
        <v>5</v>
      </c>
      <c r="G29" s="47"/>
      <c r="H29" s="48"/>
      <c r="I29" s="49"/>
      <c r="J29" s="50"/>
      <c r="K29" s="49"/>
      <c r="L29" s="49"/>
      <c r="M29" s="50"/>
      <c r="N29" s="47"/>
      <c r="O29" s="47"/>
      <c r="P29" s="48"/>
      <c r="Q29" s="49"/>
      <c r="R29" s="50"/>
      <c r="S29" s="48"/>
      <c r="T29" s="47"/>
      <c r="U29" s="49"/>
      <c r="V29" s="49"/>
      <c r="W29" s="47"/>
      <c r="X29" s="49"/>
      <c r="Y29" s="47"/>
      <c r="Z29" s="47">
        <v>4</v>
      </c>
      <c r="AA29" s="50"/>
      <c r="AB29" s="47"/>
      <c r="AC29" s="48"/>
      <c r="AD29" s="49"/>
      <c r="AE29" s="50">
        <v>1</v>
      </c>
      <c r="AF29" s="170"/>
      <c r="AG29" s="50"/>
      <c r="AH29" s="49"/>
      <c r="AI29" s="79"/>
    </row>
    <row r="30" spans="1:35" ht="15.75" thickBot="1" x14ac:dyDescent="0.3">
      <c r="A30" s="37"/>
      <c r="B30" s="114" t="s">
        <v>312</v>
      </c>
      <c r="C30" s="38" t="s">
        <v>95</v>
      </c>
      <c r="D30" s="38" t="s">
        <v>96</v>
      </c>
      <c r="E30" s="128" t="s">
        <v>57</v>
      </c>
      <c r="F30" s="44">
        <f t="shared" si="0"/>
        <v>4</v>
      </c>
      <c r="G30" s="47"/>
      <c r="H30" s="48"/>
      <c r="I30" s="49"/>
      <c r="J30" s="50"/>
      <c r="K30" s="49"/>
      <c r="L30" s="49">
        <v>4</v>
      </c>
      <c r="M30" s="50"/>
      <c r="N30" s="47"/>
      <c r="O30" s="47"/>
      <c r="P30" s="48"/>
      <c r="Q30" s="49"/>
      <c r="R30" s="50"/>
      <c r="S30" s="48"/>
      <c r="T30" s="47"/>
      <c r="U30" s="49"/>
      <c r="V30" s="49"/>
      <c r="W30" s="47"/>
      <c r="X30" s="49"/>
      <c r="Y30" s="47"/>
      <c r="Z30" s="47"/>
      <c r="AA30" s="50"/>
      <c r="AB30" s="47"/>
      <c r="AC30" s="48"/>
      <c r="AD30" s="49"/>
      <c r="AE30" s="50"/>
      <c r="AF30" s="170"/>
      <c r="AG30" s="50"/>
      <c r="AH30" s="49"/>
      <c r="AI30" s="79"/>
    </row>
    <row r="31" spans="1:35" ht="15.75" thickBot="1" x14ac:dyDescent="0.3">
      <c r="A31" s="37"/>
      <c r="B31" s="114" t="s">
        <v>313</v>
      </c>
      <c r="C31" s="38" t="s">
        <v>86</v>
      </c>
      <c r="D31" s="38" t="s">
        <v>87</v>
      </c>
      <c r="E31" s="128" t="s">
        <v>19</v>
      </c>
      <c r="F31" s="44">
        <f t="shared" si="0"/>
        <v>0</v>
      </c>
      <c r="G31" s="47"/>
      <c r="H31" s="48"/>
      <c r="I31" s="49"/>
      <c r="J31" s="50"/>
      <c r="K31" s="49"/>
      <c r="L31" s="49"/>
      <c r="M31" s="50"/>
      <c r="N31" s="47"/>
      <c r="O31" s="47"/>
      <c r="P31" s="48"/>
      <c r="Q31" s="49"/>
      <c r="R31" s="50"/>
      <c r="S31" s="48"/>
      <c r="T31" s="47"/>
      <c r="U31" s="49"/>
      <c r="V31" s="49"/>
      <c r="W31" s="47"/>
      <c r="X31" s="49"/>
      <c r="Y31" s="47"/>
      <c r="Z31" s="47"/>
      <c r="AA31" s="50"/>
      <c r="AB31" s="47"/>
      <c r="AC31" s="48"/>
      <c r="AD31" s="49"/>
      <c r="AE31" s="50"/>
      <c r="AF31" s="170"/>
      <c r="AG31" s="50"/>
      <c r="AH31" s="49"/>
      <c r="AI31" s="79"/>
    </row>
    <row r="32" spans="1:35" ht="15.75" thickBot="1" x14ac:dyDescent="0.3">
      <c r="A32" s="37"/>
      <c r="B32" s="114" t="s">
        <v>313</v>
      </c>
      <c r="C32" s="38" t="s">
        <v>252</v>
      </c>
      <c r="D32" s="38" t="s">
        <v>194</v>
      </c>
      <c r="E32" s="128" t="s">
        <v>52</v>
      </c>
      <c r="F32" s="44">
        <f t="shared" si="0"/>
        <v>0</v>
      </c>
      <c r="G32" s="47"/>
      <c r="H32" s="48"/>
      <c r="I32" s="49"/>
      <c r="J32" s="50"/>
      <c r="K32" s="49"/>
      <c r="L32" s="49"/>
      <c r="M32" s="50"/>
      <c r="N32" s="47"/>
      <c r="O32" s="47"/>
      <c r="P32" s="48"/>
      <c r="Q32" s="49"/>
      <c r="R32" s="50"/>
      <c r="S32" s="48"/>
      <c r="T32" s="47"/>
      <c r="U32" s="49"/>
      <c r="V32" s="49"/>
      <c r="W32" s="47"/>
      <c r="X32" s="49"/>
      <c r="Y32" s="47"/>
      <c r="Z32" s="47"/>
      <c r="AA32" s="50"/>
      <c r="AB32" s="47"/>
      <c r="AC32" s="48"/>
      <c r="AD32" s="49"/>
      <c r="AE32" s="50"/>
      <c r="AF32" s="170"/>
      <c r="AG32" s="50"/>
      <c r="AH32" s="49"/>
      <c r="AI32" s="79"/>
    </row>
    <row r="33" spans="1:35" ht="15.75" thickBot="1" x14ac:dyDescent="0.3">
      <c r="A33" s="37"/>
      <c r="B33" s="108" t="s">
        <v>312</v>
      </c>
      <c r="C33" s="166" t="s">
        <v>237</v>
      </c>
      <c r="D33" s="166" t="s">
        <v>155</v>
      </c>
      <c r="E33" s="171" t="s">
        <v>31</v>
      </c>
      <c r="F33" s="44">
        <f t="shared" si="0"/>
        <v>0</v>
      </c>
      <c r="G33" s="47"/>
      <c r="H33" s="48"/>
      <c r="I33" s="49"/>
      <c r="J33" s="50"/>
      <c r="K33" s="49"/>
      <c r="L33" s="49"/>
      <c r="M33" s="50"/>
      <c r="N33" s="47"/>
      <c r="O33" s="47"/>
      <c r="P33" s="48"/>
      <c r="Q33" s="49"/>
      <c r="R33" s="50"/>
      <c r="S33" s="48"/>
      <c r="T33" s="47"/>
      <c r="U33" s="49"/>
      <c r="V33" s="49"/>
      <c r="W33" s="47"/>
      <c r="X33" s="49"/>
      <c r="Y33" s="47"/>
      <c r="Z33" s="47"/>
      <c r="AA33" s="50"/>
      <c r="AB33" s="47"/>
      <c r="AC33" s="48"/>
      <c r="AD33" s="49"/>
      <c r="AE33" s="50"/>
      <c r="AF33" s="170"/>
      <c r="AG33" s="50"/>
      <c r="AH33" s="49"/>
      <c r="AI33" s="79"/>
    </row>
    <row r="34" spans="1:35" ht="15.75" thickBot="1" x14ac:dyDescent="0.3">
      <c r="A34" s="37"/>
      <c r="B34" s="108" t="s">
        <v>313</v>
      </c>
      <c r="C34" s="166" t="s">
        <v>11</v>
      </c>
      <c r="D34" s="166" t="s">
        <v>12</v>
      </c>
      <c r="E34" s="171" t="s">
        <v>48</v>
      </c>
      <c r="F34" s="44">
        <f t="shared" si="0"/>
        <v>0</v>
      </c>
      <c r="G34" s="47"/>
      <c r="H34" s="48"/>
      <c r="I34" s="49"/>
      <c r="J34" s="50"/>
      <c r="K34" s="49"/>
      <c r="L34" s="49"/>
      <c r="M34" s="50"/>
      <c r="N34" s="47"/>
      <c r="O34" s="47"/>
      <c r="P34" s="48"/>
      <c r="Q34" s="49"/>
      <c r="R34" s="50"/>
      <c r="S34" s="48"/>
      <c r="T34" s="47"/>
      <c r="U34" s="49"/>
      <c r="V34" s="49"/>
      <c r="W34" s="47"/>
      <c r="X34" s="49"/>
      <c r="Y34" s="47"/>
      <c r="Z34" s="47"/>
      <c r="AA34" s="50"/>
      <c r="AB34" s="47"/>
      <c r="AC34" s="48"/>
      <c r="AD34" s="49"/>
      <c r="AE34" s="50"/>
      <c r="AF34" s="170"/>
      <c r="AG34" s="50"/>
      <c r="AH34" s="49"/>
      <c r="AI34" s="79"/>
    </row>
    <row r="35" spans="1:35" ht="15.75" thickBot="1" x14ac:dyDescent="0.3">
      <c r="A35" s="37"/>
      <c r="B35" s="130" t="s">
        <v>312</v>
      </c>
      <c r="C35" s="38" t="s">
        <v>503</v>
      </c>
      <c r="D35" s="38" t="s">
        <v>504</v>
      </c>
      <c r="E35" s="128" t="s">
        <v>48</v>
      </c>
      <c r="F35" s="39">
        <f t="shared" si="0"/>
        <v>0</v>
      </c>
      <c r="G35" s="47"/>
      <c r="H35" s="48"/>
      <c r="I35" s="49"/>
      <c r="J35" s="50"/>
      <c r="K35" s="49"/>
      <c r="L35" s="49"/>
      <c r="M35" s="50"/>
      <c r="N35" s="47"/>
      <c r="O35" s="47"/>
      <c r="P35" s="48"/>
      <c r="Q35" s="49"/>
      <c r="R35" s="50"/>
      <c r="S35" s="48"/>
      <c r="T35" s="47"/>
      <c r="U35" s="49"/>
      <c r="V35" s="49"/>
      <c r="W35" s="47"/>
      <c r="X35" s="49"/>
      <c r="Y35" s="47"/>
      <c r="Z35" s="47"/>
      <c r="AA35" s="50"/>
      <c r="AB35" s="47"/>
      <c r="AC35" s="48"/>
      <c r="AD35" s="49"/>
      <c r="AE35" s="50"/>
      <c r="AF35" s="170"/>
      <c r="AG35" s="50"/>
      <c r="AH35" s="49"/>
      <c r="AI35" s="79"/>
    </row>
    <row r="36" spans="1:35" ht="15.75" thickBot="1" x14ac:dyDescent="0.3">
      <c r="A36" s="56"/>
      <c r="B36" s="176" t="s">
        <v>313</v>
      </c>
      <c r="C36" s="57" t="s">
        <v>100</v>
      </c>
      <c r="D36" s="57" t="s">
        <v>101</v>
      </c>
      <c r="E36" s="158" t="s">
        <v>17</v>
      </c>
      <c r="F36" s="63">
        <f t="shared" si="0"/>
        <v>0</v>
      </c>
      <c r="G36" s="64"/>
      <c r="H36" s="65"/>
      <c r="I36" s="66"/>
      <c r="J36" s="67"/>
      <c r="K36" s="66"/>
      <c r="L36" s="66"/>
      <c r="M36" s="67"/>
      <c r="N36" s="64"/>
      <c r="O36" s="64"/>
      <c r="P36" s="65"/>
      <c r="Q36" s="66"/>
      <c r="R36" s="67"/>
      <c r="S36" s="65"/>
      <c r="T36" s="64"/>
      <c r="U36" s="66"/>
      <c r="V36" s="66"/>
      <c r="W36" s="64"/>
      <c r="X36" s="66"/>
      <c r="Y36" s="64"/>
      <c r="Z36" s="64"/>
      <c r="AA36" s="67"/>
      <c r="AB36" s="64"/>
      <c r="AC36" s="65"/>
      <c r="AD36" s="66"/>
      <c r="AE36" s="67"/>
      <c r="AF36" s="172"/>
      <c r="AG36" s="67"/>
      <c r="AH36" s="66"/>
      <c r="AI36" s="79"/>
    </row>
    <row r="37" spans="1:35" ht="15.75" thickBot="1" x14ac:dyDescent="0.3">
      <c r="A37" s="56"/>
      <c r="B37" s="163" t="s">
        <v>312</v>
      </c>
      <c r="C37" s="57" t="s">
        <v>90</v>
      </c>
      <c r="D37" s="57" t="s">
        <v>91</v>
      </c>
      <c r="E37" s="158" t="s">
        <v>48</v>
      </c>
      <c r="F37" s="63">
        <f t="shared" si="0"/>
        <v>0</v>
      </c>
      <c r="G37" s="64"/>
      <c r="H37" s="65"/>
      <c r="I37" s="66"/>
      <c r="J37" s="67"/>
      <c r="K37" s="66"/>
      <c r="L37" s="66"/>
      <c r="M37" s="67"/>
      <c r="N37" s="64"/>
      <c r="O37" s="64"/>
      <c r="P37" s="65"/>
      <c r="Q37" s="66"/>
      <c r="R37" s="67"/>
      <c r="S37" s="65"/>
      <c r="T37" s="64"/>
      <c r="U37" s="66"/>
      <c r="V37" s="66"/>
      <c r="W37" s="64"/>
      <c r="X37" s="66"/>
      <c r="Y37" s="64"/>
      <c r="Z37" s="64"/>
      <c r="AA37" s="67"/>
      <c r="AB37" s="64"/>
      <c r="AC37" s="65"/>
      <c r="AD37" s="66"/>
      <c r="AE37" s="67"/>
      <c r="AF37" s="172"/>
      <c r="AG37" s="67"/>
      <c r="AH37" s="66"/>
      <c r="AI37" s="79"/>
    </row>
    <row r="38" spans="1:35" ht="15.75" thickBot="1" x14ac:dyDescent="0.3">
      <c r="A38" s="56"/>
      <c r="B38" s="163" t="s">
        <v>313</v>
      </c>
      <c r="C38" s="57" t="s">
        <v>88</v>
      </c>
      <c r="D38" s="57" t="s">
        <v>89</v>
      </c>
      <c r="E38" s="158" t="s">
        <v>294</v>
      </c>
      <c r="F38" s="63">
        <f t="shared" si="0"/>
        <v>0</v>
      </c>
      <c r="G38" s="64"/>
      <c r="H38" s="65"/>
      <c r="I38" s="66"/>
      <c r="J38" s="67"/>
      <c r="K38" s="66"/>
      <c r="L38" s="66"/>
      <c r="M38" s="67"/>
      <c r="N38" s="64"/>
      <c r="O38" s="64"/>
      <c r="P38" s="65"/>
      <c r="Q38" s="66"/>
      <c r="R38" s="67"/>
      <c r="S38" s="65"/>
      <c r="T38" s="64"/>
      <c r="U38" s="66"/>
      <c r="V38" s="66"/>
      <c r="W38" s="64"/>
      <c r="X38" s="66"/>
      <c r="Y38" s="64"/>
      <c r="Z38" s="64"/>
      <c r="AA38" s="67"/>
      <c r="AB38" s="64"/>
      <c r="AC38" s="65"/>
      <c r="AD38" s="66"/>
      <c r="AE38" s="67"/>
      <c r="AF38" s="172"/>
      <c r="AG38" s="67"/>
      <c r="AH38" s="66"/>
      <c r="AI38" s="79"/>
    </row>
    <row r="39" spans="1:35" ht="15.75" thickBot="1" x14ac:dyDescent="0.3">
      <c r="A39" s="56"/>
      <c r="B39" s="176" t="s">
        <v>312</v>
      </c>
      <c r="C39" s="57" t="s">
        <v>169</v>
      </c>
      <c r="D39" s="57" t="s">
        <v>451</v>
      </c>
      <c r="E39" s="158" t="s">
        <v>42</v>
      </c>
      <c r="F39" s="58">
        <f t="shared" si="0"/>
        <v>0</v>
      </c>
      <c r="G39" s="64"/>
      <c r="H39" s="65"/>
      <c r="I39" s="66"/>
      <c r="J39" s="67"/>
      <c r="K39" s="66"/>
      <c r="L39" s="66"/>
      <c r="M39" s="67"/>
      <c r="N39" s="64"/>
      <c r="O39" s="64"/>
      <c r="P39" s="65"/>
      <c r="Q39" s="66"/>
      <c r="R39" s="67"/>
      <c r="S39" s="65"/>
      <c r="T39" s="64"/>
      <c r="U39" s="66"/>
      <c r="V39" s="66"/>
      <c r="W39" s="64"/>
      <c r="X39" s="66"/>
      <c r="Y39" s="64"/>
      <c r="Z39" s="64"/>
      <c r="AA39" s="67"/>
      <c r="AB39" s="64"/>
      <c r="AC39" s="65"/>
      <c r="AD39" s="66"/>
      <c r="AE39" s="67"/>
      <c r="AF39" s="172"/>
      <c r="AG39" s="67"/>
      <c r="AH39" s="66"/>
      <c r="AI39" s="79"/>
    </row>
    <row r="40" spans="1:35" ht="15.75" thickBot="1" x14ac:dyDescent="0.3">
      <c r="A40" s="56"/>
      <c r="B40" s="176" t="s">
        <v>312</v>
      </c>
      <c r="C40" s="57" t="s">
        <v>281</v>
      </c>
      <c r="D40" s="57" t="s">
        <v>282</v>
      </c>
      <c r="E40" s="158" t="s">
        <v>17</v>
      </c>
      <c r="F40" s="58">
        <f t="shared" si="0"/>
        <v>0</v>
      </c>
      <c r="G40" s="64"/>
      <c r="H40" s="65"/>
      <c r="I40" s="66"/>
      <c r="J40" s="67"/>
      <c r="K40" s="66"/>
      <c r="L40" s="66"/>
      <c r="M40" s="67"/>
      <c r="N40" s="64"/>
      <c r="O40" s="64"/>
      <c r="P40" s="65"/>
      <c r="Q40" s="66"/>
      <c r="R40" s="67"/>
      <c r="S40" s="65"/>
      <c r="T40" s="64"/>
      <c r="U40" s="66"/>
      <c r="V40" s="66"/>
      <c r="W40" s="64"/>
      <c r="X40" s="66"/>
      <c r="Y40" s="64"/>
      <c r="Z40" s="64"/>
      <c r="AA40" s="67"/>
      <c r="AB40" s="64"/>
      <c r="AC40" s="65"/>
      <c r="AD40" s="66"/>
      <c r="AE40" s="67"/>
      <c r="AF40" s="172"/>
      <c r="AG40" s="67"/>
      <c r="AH40" s="66"/>
      <c r="AI40" s="79"/>
    </row>
    <row r="41" spans="1:35" ht="15.75" thickBot="1" x14ac:dyDescent="0.3">
      <c r="A41" s="56"/>
      <c r="B41" s="176" t="s">
        <v>312</v>
      </c>
      <c r="C41" s="57" t="s">
        <v>169</v>
      </c>
      <c r="D41" s="57" t="s">
        <v>451</v>
      </c>
      <c r="E41" s="158" t="s">
        <v>42</v>
      </c>
      <c r="F41" s="58">
        <f t="shared" si="0"/>
        <v>0</v>
      </c>
      <c r="G41" s="64"/>
      <c r="H41" s="65"/>
      <c r="I41" s="66"/>
      <c r="J41" s="67"/>
      <c r="K41" s="66"/>
      <c r="L41" s="66"/>
      <c r="M41" s="67"/>
      <c r="N41" s="64"/>
      <c r="O41" s="64"/>
      <c r="P41" s="65"/>
      <c r="Q41" s="66"/>
      <c r="R41" s="67"/>
      <c r="S41" s="65"/>
      <c r="T41" s="64"/>
      <c r="U41" s="66"/>
      <c r="V41" s="66"/>
      <c r="W41" s="64"/>
      <c r="X41" s="66"/>
      <c r="Y41" s="64"/>
      <c r="Z41" s="64"/>
      <c r="AA41" s="67"/>
      <c r="AB41" s="64"/>
      <c r="AC41" s="65"/>
      <c r="AD41" s="66"/>
      <c r="AE41" s="67"/>
      <c r="AF41" s="172"/>
      <c r="AG41" s="67"/>
      <c r="AH41" s="66"/>
      <c r="AI41" s="79"/>
    </row>
    <row r="42" spans="1:35" ht="15.75" thickBot="1" x14ac:dyDescent="0.3">
      <c r="A42" s="56"/>
      <c r="B42" s="176" t="s">
        <v>312</v>
      </c>
      <c r="C42" s="57" t="s">
        <v>778</v>
      </c>
      <c r="D42" s="57" t="s">
        <v>535</v>
      </c>
      <c r="E42" s="158" t="s">
        <v>52</v>
      </c>
      <c r="F42" s="58">
        <f t="shared" si="0"/>
        <v>0</v>
      </c>
      <c r="G42" s="64"/>
      <c r="H42" s="65"/>
      <c r="I42" s="66"/>
      <c r="J42" s="67"/>
      <c r="K42" s="66"/>
      <c r="L42" s="66"/>
      <c r="M42" s="67"/>
      <c r="N42" s="64"/>
      <c r="O42" s="64"/>
      <c r="P42" s="65"/>
      <c r="Q42" s="66"/>
      <c r="R42" s="67"/>
      <c r="S42" s="65"/>
      <c r="T42" s="64"/>
      <c r="U42" s="66"/>
      <c r="V42" s="66"/>
      <c r="W42" s="64"/>
      <c r="X42" s="66"/>
      <c r="Y42" s="64"/>
      <c r="Z42" s="64"/>
      <c r="AA42" s="67"/>
      <c r="AB42" s="64"/>
      <c r="AC42" s="65"/>
      <c r="AD42" s="66"/>
      <c r="AE42" s="67"/>
      <c r="AF42" s="172"/>
      <c r="AG42" s="67"/>
      <c r="AH42" s="66"/>
      <c r="AI42" s="79"/>
    </row>
    <row r="43" spans="1:35" ht="15.75" thickBot="1" x14ac:dyDescent="0.3">
      <c r="A43" s="56"/>
      <c r="B43" s="163" t="s">
        <v>312</v>
      </c>
      <c r="C43" s="57" t="s">
        <v>105</v>
      </c>
      <c r="D43" s="57" t="s">
        <v>106</v>
      </c>
      <c r="E43" s="158" t="s">
        <v>263</v>
      </c>
      <c r="F43" s="63">
        <f t="shared" si="0"/>
        <v>0</v>
      </c>
      <c r="G43" s="64"/>
      <c r="H43" s="65"/>
      <c r="I43" s="66"/>
      <c r="J43" s="67"/>
      <c r="K43" s="66"/>
      <c r="L43" s="66"/>
      <c r="M43" s="67"/>
      <c r="N43" s="64"/>
      <c r="O43" s="64"/>
      <c r="P43" s="65"/>
      <c r="Q43" s="66"/>
      <c r="R43" s="67"/>
      <c r="S43" s="65"/>
      <c r="T43" s="64"/>
      <c r="U43" s="66"/>
      <c r="V43" s="66"/>
      <c r="W43" s="64"/>
      <c r="X43" s="66"/>
      <c r="Y43" s="64"/>
      <c r="Z43" s="64"/>
      <c r="AA43" s="67"/>
      <c r="AB43" s="64"/>
      <c r="AC43" s="65"/>
      <c r="AD43" s="66"/>
      <c r="AE43" s="67"/>
      <c r="AF43" s="172"/>
      <c r="AG43" s="67"/>
      <c r="AH43" s="66"/>
      <c r="AI43" s="79"/>
    </row>
    <row r="44" spans="1:35" ht="15.75" thickBot="1" x14ac:dyDescent="0.3">
      <c r="A44" s="56"/>
      <c r="B44" s="150" t="s">
        <v>312</v>
      </c>
      <c r="C44" s="182" t="s">
        <v>700</v>
      </c>
      <c r="D44" s="182" t="s">
        <v>699</v>
      </c>
      <c r="E44" s="185" t="s">
        <v>184</v>
      </c>
      <c r="F44" s="58">
        <f t="shared" si="0"/>
        <v>0</v>
      </c>
      <c r="G44" s="64"/>
      <c r="H44" s="65"/>
      <c r="I44" s="66"/>
      <c r="J44" s="67"/>
      <c r="K44" s="66"/>
      <c r="L44" s="66"/>
      <c r="M44" s="67"/>
      <c r="N44" s="64"/>
      <c r="O44" s="64"/>
      <c r="P44" s="65"/>
      <c r="Q44" s="66"/>
      <c r="R44" s="67"/>
      <c r="S44" s="65"/>
      <c r="T44" s="64"/>
      <c r="U44" s="66"/>
      <c r="V44" s="66"/>
      <c r="W44" s="64"/>
      <c r="X44" s="66"/>
      <c r="Y44" s="64"/>
      <c r="Z44" s="64"/>
      <c r="AA44" s="67"/>
      <c r="AB44" s="64"/>
      <c r="AC44" s="65"/>
      <c r="AD44" s="66"/>
      <c r="AE44" s="67"/>
      <c r="AF44" s="172"/>
      <c r="AG44" s="67"/>
      <c r="AH44" s="66"/>
    </row>
    <row r="45" spans="1:35" x14ac:dyDescent="0.25">
      <c r="A45" s="56"/>
      <c r="B45" s="150" t="s">
        <v>312</v>
      </c>
      <c r="C45" s="182" t="s">
        <v>396</v>
      </c>
      <c r="D45" s="182" t="s">
        <v>397</v>
      </c>
      <c r="E45" s="185" t="s">
        <v>13</v>
      </c>
      <c r="F45" s="58">
        <f t="shared" si="0"/>
        <v>0</v>
      </c>
      <c r="G45" s="64"/>
      <c r="H45" s="65"/>
      <c r="I45" s="66"/>
      <c r="J45" s="67"/>
      <c r="K45" s="66"/>
      <c r="L45" s="66"/>
      <c r="M45" s="67"/>
      <c r="N45" s="64"/>
      <c r="O45" s="64"/>
      <c r="P45" s="65"/>
      <c r="Q45" s="66"/>
      <c r="R45" s="67"/>
      <c r="S45" s="65"/>
      <c r="T45" s="64"/>
      <c r="U45" s="66"/>
      <c r="V45" s="66"/>
      <c r="W45" s="64"/>
      <c r="X45" s="66"/>
      <c r="Y45" s="64"/>
      <c r="Z45" s="64"/>
      <c r="AA45" s="67"/>
      <c r="AB45" s="64"/>
      <c r="AC45" s="65"/>
      <c r="AD45" s="66"/>
      <c r="AE45" s="67"/>
      <c r="AF45" s="172"/>
      <c r="AG45" s="67"/>
      <c r="AH45" s="66"/>
    </row>
  </sheetData>
  <hyperlinks>
    <hyperlink ref="B31" r:id="rId1" display="W@" xr:uid="{00000000-0004-0000-0400-000000000000}"/>
  </hyperlinks>
  <pageMargins left="0.25" right="0.25" top="0.75" bottom="0.75" header="0.3" footer="0.3"/>
  <pageSetup paperSize="5" orientation="landscape"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Teams!$A:$A</xm:f>
          </x14:formula1>
          <xm:sqref>E1:E1048576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T133"/>
  <sheetViews>
    <sheetView zoomScaleNormal="100" workbookViewId="0">
      <pane ySplit="1" topLeftCell="A2" activePane="bottomLeft" state="frozen"/>
      <selection activeCell="R16" sqref="R16"/>
      <selection pane="bottomLeft"/>
    </sheetView>
  </sheetViews>
  <sheetFormatPr defaultColWidth="8.85546875" defaultRowHeight="15" x14ac:dyDescent="0.25"/>
  <cols>
    <col min="1" max="2" width="7.7109375" style="86" customWidth="1"/>
    <col min="3" max="3" width="19.7109375" style="79" customWidth="1"/>
    <col min="4" max="4" width="12.7109375" style="79" customWidth="1"/>
    <col min="5" max="5" width="30.7109375" style="137" customWidth="1"/>
    <col min="6" max="6" width="7.7109375" style="87" customWidth="1"/>
    <col min="7" max="8" width="7.7109375" style="122" customWidth="1"/>
    <col min="9" max="11" width="7.7109375" style="88" customWidth="1"/>
    <col min="12" max="12" width="7.7109375" style="125" customWidth="1"/>
    <col min="13" max="16" width="7.7109375" style="88" customWidth="1"/>
    <col min="17" max="17" width="7.7109375" style="89" customWidth="1"/>
    <col min="18" max="18" width="7.7109375" style="90" customWidth="1"/>
    <col min="19" max="19" width="3.5703125" style="79" customWidth="1"/>
    <col min="20" max="20" width="3.5703125" style="91" customWidth="1"/>
    <col min="21" max="21" width="3.5703125" style="92" customWidth="1"/>
    <col min="22" max="22" width="3.5703125" style="93" customWidth="1"/>
    <col min="23" max="24" width="3.5703125" style="92" customWidth="1"/>
    <col min="25" max="25" width="3.5703125" style="93" customWidth="1"/>
    <col min="26" max="26" width="3.5703125" style="79" customWidth="1"/>
    <col min="27" max="28" width="3.5703125" style="92" customWidth="1"/>
    <col min="29" max="29" width="3.5703125" style="93" customWidth="1"/>
    <col min="30" max="30" width="3.5703125" style="91" customWidth="1"/>
    <col min="31" max="33" width="3.5703125" style="92" customWidth="1"/>
    <col min="34" max="34" width="3.5703125" style="124" customWidth="1"/>
    <col min="35" max="35" width="3.5703125" style="92" customWidth="1"/>
    <col min="36" max="37" width="3.5703125" style="123" customWidth="1"/>
    <col min="38" max="38" width="3.5703125" style="93" customWidth="1"/>
    <col min="39" max="39" width="3.5703125" style="79" customWidth="1"/>
    <col min="40" max="40" width="3.5703125" style="91" bestFit="1" customWidth="1"/>
    <col min="41" max="41" width="3.5703125" style="92" bestFit="1" customWidth="1"/>
    <col min="42" max="42" width="3.5703125" style="93" bestFit="1" customWidth="1"/>
    <col min="43" max="43" width="4" style="79" customWidth="1"/>
    <col min="44" max="44" width="3.5703125" style="93" customWidth="1"/>
    <col min="45" max="45" width="3.5703125" style="92" bestFit="1" customWidth="1"/>
    <col min="47" max="16384" width="8.85546875" style="79"/>
  </cols>
  <sheetData>
    <row r="1" spans="1:46" ht="162" customHeight="1" thickBot="1" x14ac:dyDescent="0.3">
      <c r="A1" s="138" t="s">
        <v>3</v>
      </c>
      <c r="B1" s="156" t="s">
        <v>311</v>
      </c>
      <c r="C1" s="139" t="s">
        <v>0</v>
      </c>
      <c r="D1" s="139" t="s">
        <v>1</v>
      </c>
      <c r="E1" s="140" t="s">
        <v>2</v>
      </c>
      <c r="F1" s="141" t="s">
        <v>538</v>
      </c>
      <c r="G1" s="141" t="s">
        <v>4</v>
      </c>
      <c r="H1" s="141" t="s">
        <v>318</v>
      </c>
      <c r="I1" s="142" t="s">
        <v>557</v>
      </c>
      <c r="J1" s="142" t="s">
        <v>752</v>
      </c>
      <c r="K1" s="142" t="s">
        <v>680</v>
      </c>
      <c r="L1" s="142" t="s">
        <v>553</v>
      </c>
      <c r="M1" s="142" t="s">
        <v>286</v>
      </c>
      <c r="N1" s="143" t="s">
        <v>763</v>
      </c>
      <c r="O1" s="143" t="s">
        <v>555</v>
      </c>
      <c r="P1" s="144" t="s">
        <v>539</v>
      </c>
      <c r="Q1" s="142" t="s">
        <v>559</v>
      </c>
      <c r="R1" s="142" t="s">
        <v>540</v>
      </c>
      <c r="S1" s="142" t="s">
        <v>542</v>
      </c>
      <c r="T1" s="145" t="s">
        <v>541</v>
      </c>
      <c r="U1" s="145" t="s">
        <v>284</v>
      </c>
      <c r="V1" s="145" t="s">
        <v>285</v>
      </c>
      <c r="W1" s="145" t="s">
        <v>543</v>
      </c>
      <c r="X1" s="145" t="s">
        <v>544</v>
      </c>
      <c r="Y1" s="145" t="s">
        <v>545</v>
      </c>
      <c r="Z1" s="145" t="s">
        <v>546</v>
      </c>
      <c r="AA1" s="145" t="s">
        <v>317</v>
      </c>
      <c r="AB1" s="145" t="s">
        <v>738</v>
      </c>
      <c r="AC1" s="145" t="s">
        <v>737</v>
      </c>
      <c r="AD1" s="145" t="s">
        <v>5</v>
      </c>
      <c r="AE1" s="145" t="s">
        <v>547</v>
      </c>
      <c r="AF1" s="145" t="s">
        <v>548</v>
      </c>
      <c r="AG1" s="145" t="s">
        <v>549</v>
      </c>
      <c r="AH1" s="146" t="s">
        <v>747</v>
      </c>
      <c r="AI1" s="145" t="s">
        <v>550</v>
      </c>
      <c r="AJ1" s="145" t="s">
        <v>316</v>
      </c>
      <c r="AK1" s="145" t="s">
        <v>764</v>
      </c>
      <c r="AL1" s="145" t="s">
        <v>551</v>
      </c>
      <c r="AM1" s="145" t="s">
        <v>779</v>
      </c>
      <c r="AN1" s="145" t="s">
        <v>6</v>
      </c>
      <c r="AO1" s="145" t="s">
        <v>7</v>
      </c>
      <c r="AP1" s="145" t="s">
        <v>8</v>
      </c>
      <c r="AQ1" s="147" t="s">
        <v>9</v>
      </c>
      <c r="AR1" s="145" t="s">
        <v>798</v>
      </c>
      <c r="AS1" s="145" t="s">
        <v>552</v>
      </c>
      <c r="AT1" s="79"/>
    </row>
    <row r="2" spans="1:46" ht="15.75" thickBot="1" x14ac:dyDescent="0.3">
      <c r="A2" s="108"/>
      <c r="B2" s="108"/>
      <c r="C2" s="47" t="s">
        <v>346</v>
      </c>
      <c r="D2" s="47" t="s">
        <v>345</v>
      </c>
      <c r="E2" s="132" t="s">
        <v>31</v>
      </c>
      <c r="F2" s="39">
        <f t="shared" ref="F2:F33" si="0">SUM(P2,Q2,R2)</f>
        <v>155</v>
      </c>
      <c r="G2" s="161">
        <f t="shared" ref="G2:G33" si="1">SUM(H2,I2,J2,K2,L2,N2,P2)</f>
        <v>125</v>
      </c>
      <c r="H2" s="134">
        <f t="shared" ref="H2:H33" si="2">+IF(SUM(M2,O2,Q2)&gt;20,20,SUM(M2,O2,Q2))</f>
        <v>20</v>
      </c>
      <c r="I2" s="42"/>
      <c r="J2" s="42"/>
      <c r="K2" s="42"/>
      <c r="L2" s="133">
        <v>0</v>
      </c>
      <c r="M2" s="129">
        <v>4</v>
      </c>
      <c r="N2" s="44"/>
      <c r="O2" s="44"/>
      <c r="P2" s="45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105</v>
      </c>
      <c r="Q2" s="46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25</v>
      </c>
      <c r="R2" s="46">
        <f>SUM(racers43[[#This Row],[RMCC - Omnium (A)]]+racers43[[#This Row],[Tour de Bowness - Omnium (A)]])</f>
        <v>25</v>
      </c>
      <c r="S2" s="47"/>
      <c r="T2" s="48">
        <v>20</v>
      </c>
      <c r="U2" s="49">
        <v>15</v>
      </c>
      <c r="V2" s="50">
        <v>20</v>
      </c>
      <c r="W2" s="49"/>
      <c r="X2" s="49"/>
      <c r="Y2" s="50"/>
      <c r="Z2" s="47"/>
      <c r="AA2" s="48">
        <v>25</v>
      </c>
      <c r="AB2" s="49">
        <v>25</v>
      </c>
      <c r="AC2" s="50">
        <v>25</v>
      </c>
      <c r="AD2" s="48">
        <v>25</v>
      </c>
      <c r="AE2" s="47"/>
      <c r="AF2" s="49"/>
      <c r="AG2" s="49"/>
      <c r="AH2" s="47"/>
      <c r="AI2" s="49"/>
      <c r="AJ2" s="47"/>
      <c r="AK2" s="47"/>
      <c r="AL2" s="50"/>
      <c r="AM2" s="47"/>
      <c r="AN2" s="48"/>
      <c r="AO2" s="49"/>
      <c r="AP2" s="50"/>
      <c r="AQ2" s="47"/>
      <c r="AR2" s="50"/>
      <c r="AS2" s="49"/>
      <c r="AT2" s="79"/>
    </row>
    <row r="3" spans="1:46" ht="15.75" thickBot="1" x14ac:dyDescent="0.3">
      <c r="A3" s="108"/>
      <c r="B3" s="108"/>
      <c r="C3" s="47" t="s">
        <v>700</v>
      </c>
      <c r="D3" s="47" t="s">
        <v>699</v>
      </c>
      <c r="E3" s="132" t="s">
        <v>184</v>
      </c>
      <c r="F3" s="39">
        <f t="shared" si="0"/>
        <v>152</v>
      </c>
      <c r="G3" s="161">
        <f t="shared" si="1"/>
        <v>105</v>
      </c>
      <c r="H3" s="134">
        <f t="shared" si="2"/>
        <v>20</v>
      </c>
      <c r="I3" s="42"/>
      <c r="J3" s="42"/>
      <c r="K3" s="42"/>
      <c r="L3" s="44"/>
      <c r="M3" s="45"/>
      <c r="N3" s="44"/>
      <c r="O3" s="44"/>
      <c r="P3" s="44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85</v>
      </c>
      <c r="Q3" s="45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30</v>
      </c>
      <c r="R3" s="46">
        <f>SUM(racers43[[#This Row],[RMCC - Omnium (A)]]+racers43[[#This Row],[Tour de Bowness - Omnium (A)]])</f>
        <v>37</v>
      </c>
      <c r="S3" s="47"/>
      <c r="T3" s="48"/>
      <c r="U3" s="49"/>
      <c r="V3" s="50"/>
      <c r="W3" s="49"/>
      <c r="X3" s="49"/>
      <c r="Y3" s="50"/>
      <c r="Z3" s="47"/>
      <c r="AA3" s="48">
        <v>8</v>
      </c>
      <c r="AB3" s="49">
        <v>15</v>
      </c>
      <c r="AC3" s="50">
        <v>12</v>
      </c>
      <c r="AD3" s="48">
        <v>12</v>
      </c>
      <c r="AE3" s="47"/>
      <c r="AF3" s="49"/>
      <c r="AG3" s="49"/>
      <c r="AH3" s="47"/>
      <c r="AI3" s="49"/>
      <c r="AJ3" s="47"/>
      <c r="AK3" s="47">
        <v>25</v>
      </c>
      <c r="AL3" s="50">
        <v>20</v>
      </c>
      <c r="AM3" s="47"/>
      <c r="AN3" s="48">
        <v>15</v>
      </c>
      <c r="AO3" s="49">
        <v>20</v>
      </c>
      <c r="AP3" s="50">
        <v>25</v>
      </c>
      <c r="AQ3" s="47"/>
      <c r="AR3" s="50"/>
      <c r="AS3" s="49"/>
      <c r="AT3" s="79"/>
    </row>
    <row r="4" spans="1:46" ht="15.75" thickBot="1" x14ac:dyDescent="0.3">
      <c r="A4" s="108"/>
      <c r="B4" s="108" t="s">
        <v>314</v>
      </c>
      <c r="C4" s="47" t="s">
        <v>178</v>
      </c>
      <c r="D4" s="47" t="s">
        <v>618</v>
      </c>
      <c r="E4" s="132" t="s">
        <v>42</v>
      </c>
      <c r="F4" s="39">
        <f t="shared" si="0"/>
        <v>133</v>
      </c>
      <c r="G4" s="40">
        <f t="shared" si="1"/>
        <v>101</v>
      </c>
      <c r="H4" s="134">
        <f t="shared" si="2"/>
        <v>20</v>
      </c>
      <c r="I4" s="42"/>
      <c r="J4" s="42"/>
      <c r="K4" s="42"/>
      <c r="L4" s="44"/>
      <c r="M4" s="45"/>
      <c r="N4" s="44"/>
      <c r="O4" s="44"/>
      <c r="P4" s="44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81</v>
      </c>
      <c r="Q4" s="45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26</v>
      </c>
      <c r="R4" s="46">
        <f>SUM(racers43[[#This Row],[RMCC - Omnium (A)]]+racers43[[#This Row],[Tour de Bowness - Omnium (A)]])</f>
        <v>26</v>
      </c>
      <c r="S4" s="47"/>
      <c r="T4" s="48"/>
      <c r="U4" s="49">
        <v>12</v>
      </c>
      <c r="V4" s="50">
        <v>15</v>
      </c>
      <c r="W4" s="49"/>
      <c r="X4" s="49"/>
      <c r="Y4" s="50"/>
      <c r="Z4" s="47"/>
      <c r="AA4" s="48">
        <v>10</v>
      </c>
      <c r="AB4" s="49">
        <v>20</v>
      </c>
      <c r="AC4" s="50">
        <v>20</v>
      </c>
      <c r="AD4" s="48">
        <v>20</v>
      </c>
      <c r="AE4" s="47"/>
      <c r="AF4" s="49"/>
      <c r="AG4" s="49"/>
      <c r="AH4" s="47">
        <v>20</v>
      </c>
      <c r="AI4" s="49"/>
      <c r="AJ4" s="47"/>
      <c r="AK4" s="47"/>
      <c r="AL4" s="50"/>
      <c r="AM4" s="47"/>
      <c r="AN4" s="48">
        <v>6</v>
      </c>
      <c r="AO4" s="49">
        <v>4</v>
      </c>
      <c r="AP4" s="50">
        <v>6</v>
      </c>
      <c r="AQ4" s="47"/>
      <c r="AR4" s="50"/>
      <c r="AS4" s="49"/>
      <c r="AT4" s="79"/>
    </row>
    <row r="5" spans="1:46" ht="15.75" thickBot="1" x14ac:dyDescent="0.3">
      <c r="A5" s="108"/>
      <c r="B5" s="108" t="s">
        <v>314</v>
      </c>
      <c r="C5" s="47" t="s">
        <v>756</v>
      </c>
      <c r="D5" s="47" t="s">
        <v>757</v>
      </c>
      <c r="E5" s="132" t="s">
        <v>34</v>
      </c>
      <c r="F5" s="39">
        <f t="shared" si="0"/>
        <v>119</v>
      </c>
      <c r="G5" s="161">
        <f t="shared" si="1"/>
        <v>94</v>
      </c>
      <c r="H5" s="134">
        <f t="shared" si="2"/>
        <v>20</v>
      </c>
      <c r="I5" s="42"/>
      <c r="J5" s="42"/>
      <c r="K5" s="42"/>
      <c r="L5" s="44"/>
      <c r="M5" s="45"/>
      <c r="N5" s="44"/>
      <c r="O5" s="44"/>
      <c r="P5" s="44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74</v>
      </c>
      <c r="Q5" s="45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45</v>
      </c>
      <c r="R5" s="46">
        <f>SUM(racers43[[#This Row],[RMCC - Omnium (A)]]+racers43[[#This Row],[Tour de Bowness - Omnium (A)]])</f>
        <v>0</v>
      </c>
      <c r="S5" s="47"/>
      <c r="T5" s="48"/>
      <c r="U5" s="49"/>
      <c r="V5" s="50"/>
      <c r="W5" s="49"/>
      <c r="X5" s="49"/>
      <c r="Y5" s="50"/>
      <c r="Z5" s="47"/>
      <c r="AA5" s="48"/>
      <c r="AB5" s="49"/>
      <c r="AC5" s="50"/>
      <c r="AD5" s="48"/>
      <c r="AE5" s="47"/>
      <c r="AF5" s="49">
        <v>20</v>
      </c>
      <c r="AG5" s="49"/>
      <c r="AH5" s="47"/>
      <c r="AI5" s="49"/>
      <c r="AJ5" s="47">
        <v>15</v>
      </c>
      <c r="AK5" s="47"/>
      <c r="AL5" s="50"/>
      <c r="AM5" s="47">
        <v>4</v>
      </c>
      <c r="AN5" s="48"/>
      <c r="AO5" s="49">
        <v>15</v>
      </c>
      <c r="AP5" s="50"/>
      <c r="AQ5" s="47">
        <v>25</v>
      </c>
      <c r="AR5" s="50">
        <v>20</v>
      </c>
      <c r="AS5" s="49">
        <v>20</v>
      </c>
      <c r="AT5" s="79"/>
    </row>
    <row r="6" spans="1:46" ht="15.75" thickBot="1" x14ac:dyDescent="0.3">
      <c r="A6" s="108"/>
      <c r="B6" s="130"/>
      <c r="C6" s="47" t="s">
        <v>668</v>
      </c>
      <c r="D6" s="47" t="s">
        <v>514</v>
      </c>
      <c r="E6" s="132" t="s">
        <v>48</v>
      </c>
      <c r="F6" s="39">
        <f t="shared" si="0"/>
        <v>86</v>
      </c>
      <c r="G6" s="162">
        <f t="shared" si="1"/>
        <v>75</v>
      </c>
      <c r="H6" s="40">
        <f t="shared" si="2"/>
        <v>20</v>
      </c>
      <c r="I6" s="42"/>
      <c r="J6" s="42"/>
      <c r="K6" s="42"/>
      <c r="L6" s="118">
        <v>16</v>
      </c>
      <c r="M6" s="129">
        <v>0</v>
      </c>
      <c r="N6" s="44"/>
      <c r="O6" s="44"/>
      <c r="P6" s="45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39</v>
      </c>
      <c r="Q6" s="46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32</v>
      </c>
      <c r="R6" s="46">
        <f>SUM(racers43[[#This Row],[RMCC - Omnium (A)]]+racers43[[#This Row],[Tour de Bowness - Omnium (A)]])</f>
        <v>15</v>
      </c>
      <c r="S6" s="47"/>
      <c r="T6" s="48"/>
      <c r="U6" s="49"/>
      <c r="V6" s="50">
        <v>12</v>
      </c>
      <c r="W6" s="49"/>
      <c r="X6" s="49">
        <v>20</v>
      </c>
      <c r="Y6" s="50"/>
      <c r="Z6" s="47"/>
      <c r="AA6" s="48">
        <v>12</v>
      </c>
      <c r="AB6" s="49">
        <v>12</v>
      </c>
      <c r="AC6" s="50">
        <v>15</v>
      </c>
      <c r="AD6" s="48">
        <v>15</v>
      </c>
      <c r="AE6" s="47"/>
      <c r="AF6" s="49"/>
      <c r="AG6" s="49"/>
      <c r="AH6" s="47"/>
      <c r="AI6" s="49"/>
      <c r="AJ6" s="47"/>
      <c r="AK6" s="47"/>
      <c r="AL6" s="50"/>
      <c r="AM6" s="47"/>
      <c r="AN6" s="48"/>
      <c r="AO6" s="49"/>
      <c r="AP6" s="50"/>
      <c r="AQ6" s="47"/>
      <c r="AR6" s="50"/>
      <c r="AS6" s="49"/>
      <c r="AT6" s="79"/>
    </row>
    <row r="7" spans="1:46" ht="15.75" thickBot="1" x14ac:dyDescent="0.3">
      <c r="A7" s="108"/>
      <c r="B7" s="108"/>
      <c r="C7" s="47" t="s">
        <v>396</v>
      </c>
      <c r="D7" s="47" t="s">
        <v>397</v>
      </c>
      <c r="E7" s="132" t="s">
        <v>13</v>
      </c>
      <c r="F7" s="39">
        <f t="shared" si="0"/>
        <v>80</v>
      </c>
      <c r="G7" s="162">
        <f t="shared" si="1"/>
        <v>72</v>
      </c>
      <c r="H7" s="134">
        <f t="shared" si="2"/>
        <v>20</v>
      </c>
      <c r="I7" s="42"/>
      <c r="J7" s="42"/>
      <c r="K7" s="42"/>
      <c r="L7" s="133">
        <v>6</v>
      </c>
      <c r="M7" s="129">
        <v>30</v>
      </c>
      <c r="N7" s="44"/>
      <c r="O7" s="44"/>
      <c r="P7" s="45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46</v>
      </c>
      <c r="Q7" s="46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30</v>
      </c>
      <c r="R7" s="46">
        <f>SUM(racers43[[#This Row],[RMCC - Omnium (A)]]+racers43[[#This Row],[Tour de Bowness - Omnium (A)]])</f>
        <v>4</v>
      </c>
      <c r="S7" s="47"/>
      <c r="T7" s="48"/>
      <c r="U7" s="49">
        <v>10</v>
      </c>
      <c r="V7" s="50"/>
      <c r="W7" s="49"/>
      <c r="X7" s="49">
        <v>15</v>
      </c>
      <c r="Y7" s="50"/>
      <c r="Z7" s="47"/>
      <c r="AA7" s="48"/>
      <c r="AB7" s="49"/>
      <c r="AC7" s="50"/>
      <c r="AD7" s="48"/>
      <c r="AE7" s="47"/>
      <c r="AF7" s="49"/>
      <c r="AG7" s="49"/>
      <c r="AH7" s="47">
        <v>15</v>
      </c>
      <c r="AI7" s="49">
        <v>15</v>
      </c>
      <c r="AJ7" s="47"/>
      <c r="AK7" s="47"/>
      <c r="AL7" s="50"/>
      <c r="AM7" s="47"/>
      <c r="AN7" s="48"/>
      <c r="AO7" s="49">
        <v>6</v>
      </c>
      <c r="AP7" s="50">
        <v>4</v>
      </c>
      <c r="AQ7" s="47"/>
      <c r="AR7" s="50"/>
      <c r="AS7" s="49">
        <v>15</v>
      </c>
      <c r="AT7" s="79"/>
    </row>
    <row r="8" spans="1:46" ht="15.75" thickBot="1" x14ac:dyDescent="0.3">
      <c r="A8" s="108"/>
      <c r="B8" s="108" t="s">
        <v>314</v>
      </c>
      <c r="C8" s="47" t="s">
        <v>702</v>
      </c>
      <c r="D8" s="47" t="s">
        <v>155</v>
      </c>
      <c r="E8" s="132" t="s">
        <v>48</v>
      </c>
      <c r="F8" s="39">
        <f t="shared" si="0"/>
        <v>75</v>
      </c>
      <c r="G8" s="161">
        <f t="shared" si="1"/>
        <v>60</v>
      </c>
      <c r="H8" s="134">
        <f t="shared" si="2"/>
        <v>20</v>
      </c>
      <c r="I8" s="42"/>
      <c r="J8" s="42"/>
      <c r="K8" s="42">
        <v>10</v>
      </c>
      <c r="L8" s="44"/>
      <c r="M8" s="45"/>
      <c r="N8" s="44"/>
      <c r="O8" s="44"/>
      <c r="P8" s="44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30</v>
      </c>
      <c r="Q8" s="45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45</v>
      </c>
      <c r="R8" s="46">
        <f>SUM(racers43[[#This Row],[RMCC - Omnium (A)]]+racers43[[#This Row],[Tour de Bowness - Omnium (A)]])</f>
        <v>0</v>
      </c>
      <c r="S8" s="47"/>
      <c r="T8" s="48"/>
      <c r="U8" s="49"/>
      <c r="V8" s="50"/>
      <c r="W8" s="49"/>
      <c r="X8" s="49"/>
      <c r="Y8" s="50"/>
      <c r="Z8" s="47"/>
      <c r="AA8" s="48"/>
      <c r="AB8" s="49"/>
      <c r="AC8" s="50"/>
      <c r="AD8" s="48"/>
      <c r="AE8" s="47">
        <v>20</v>
      </c>
      <c r="AF8" s="49">
        <v>12</v>
      </c>
      <c r="AG8" s="49"/>
      <c r="AH8" s="47">
        <v>10</v>
      </c>
      <c r="AI8" s="49"/>
      <c r="AJ8" s="47"/>
      <c r="AK8" s="47"/>
      <c r="AL8" s="50"/>
      <c r="AM8" s="47"/>
      <c r="AN8" s="48"/>
      <c r="AO8" s="49"/>
      <c r="AP8" s="50"/>
      <c r="AQ8" s="47">
        <v>10</v>
      </c>
      <c r="AR8" s="50">
        <v>15</v>
      </c>
      <c r="AS8" s="49">
        <v>8</v>
      </c>
      <c r="AT8" s="79"/>
    </row>
    <row r="9" spans="1:46" s="119" customFormat="1" ht="15.75" thickBot="1" x14ac:dyDescent="0.3">
      <c r="A9" s="108"/>
      <c r="B9" s="108" t="s">
        <v>314</v>
      </c>
      <c r="C9" s="47" t="s">
        <v>777</v>
      </c>
      <c r="D9" s="47" t="s">
        <v>490</v>
      </c>
      <c r="E9" s="132" t="s">
        <v>16</v>
      </c>
      <c r="F9" s="39">
        <f t="shared" si="0"/>
        <v>72</v>
      </c>
      <c r="G9" s="184">
        <f t="shared" si="1"/>
        <v>53</v>
      </c>
      <c r="H9" s="40">
        <f t="shared" si="2"/>
        <v>20</v>
      </c>
      <c r="I9" s="42"/>
      <c r="J9" s="42"/>
      <c r="K9" s="42"/>
      <c r="L9" s="133">
        <v>8</v>
      </c>
      <c r="M9" s="129">
        <v>15</v>
      </c>
      <c r="N9" s="44"/>
      <c r="O9" s="44"/>
      <c r="P9" s="45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25</v>
      </c>
      <c r="Q9" s="46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32</v>
      </c>
      <c r="R9" s="46">
        <f>SUM(racers43[[#This Row],[RMCC - Omnium (A)]]+racers43[[#This Row],[Tour de Bowness - Omnium (A)]])</f>
        <v>15</v>
      </c>
      <c r="S9" s="47"/>
      <c r="T9" s="48"/>
      <c r="U9" s="49"/>
      <c r="V9" s="50"/>
      <c r="W9" s="49"/>
      <c r="X9" s="49"/>
      <c r="Y9" s="50"/>
      <c r="Z9" s="47"/>
      <c r="AA9" s="48"/>
      <c r="AB9" s="49"/>
      <c r="AC9" s="50"/>
      <c r="AD9" s="48"/>
      <c r="AE9" s="47"/>
      <c r="AF9" s="49"/>
      <c r="AG9" s="49"/>
      <c r="AH9" s="47"/>
      <c r="AI9" s="49">
        <v>20</v>
      </c>
      <c r="AJ9" s="47"/>
      <c r="AK9" s="47"/>
      <c r="AL9" s="50">
        <v>15</v>
      </c>
      <c r="AM9" s="47">
        <v>10</v>
      </c>
      <c r="AN9" s="48">
        <v>12</v>
      </c>
      <c r="AO9" s="49"/>
      <c r="AP9" s="50">
        <v>15</v>
      </c>
      <c r="AQ9" s="47"/>
      <c r="AR9" s="50"/>
      <c r="AS9" s="49"/>
    </row>
    <row r="10" spans="1:46" ht="15.75" thickBot="1" x14ac:dyDescent="0.3">
      <c r="A10" s="108"/>
      <c r="B10" s="108" t="s">
        <v>314</v>
      </c>
      <c r="C10" s="47" t="s">
        <v>205</v>
      </c>
      <c r="D10" s="47" t="s">
        <v>206</v>
      </c>
      <c r="E10" s="132" t="s">
        <v>48</v>
      </c>
      <c r="F10" s="44">
        <f t="shared" si="0"/>
        <v>69</v>
      </c>
      <c r="G10" s="161">
        <f t="shared" si="1"/>
        <v>80</v>
      </c>
      <c r="H10" s="40">
        <f t="shared" si="2"/>
        <v>20</v>
      </c>
      <c r="I10" s="42"/>
      <c r="J10" s="42">
        <v>10</v>
      </c>
      <c r="K10" s="42"/>
      <c r="L10" s="133">
        <v>10</v>
      </c>
      <c r="M10" s="129">
        <v>0</v>
      </c>
      <c r="N10" s="44"/>
      <c r="O10" s="44"/>
      <c r="P10" s="45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40</v>
      </c>
      <c r="Q10" s="46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27</v>
      </c>
      <c r="R10" s="46">
        <f>SUM(racers43[[#This Row],[RMCC - Omnium (A)]]+racers43[[#This Row],[Tour de Bowness - Omnium (A)]])</f>
        <v>2</v>
      </c>
      <c r="S10" s="47"/>
      <c r="T10" s="48"/>
      <c r="U10" s="49"/>
      <c r="V10" s="50">
        <v>4</v>
      </c>
      <c r="W10" s="49"/>
      <c r="X10" s="49"/>
      <c r="Y10" s="50"/>
      <c r="Z10" s="47"/>
      <c r="AA10" s="48"/>
      <c r="AB10" s="49"/>
      <c r="AC10" s="50"/>
      <c r="AD10" s="48"/>
      <c r="AE10" s="47"/>
      <c r="AF10" s="49">
        <v>8</v>
      </c>
      <c r="AG10" s="49"/>
      <c r="AH10" s="47"/>
      <c r="AI10" s="49"/>
      <c r="AJ10" s="47"/>
      <c r="AK10" s="47">
        <v>12</v>
      </c>
      <c r="AL10" s="50">
        <v>10</v>
      </c>
      <c r="AM10" s="47"/>
      <c r="AN10" s="48"/>
      <c r="AO10" s="49"/>
      <c r="AP10" s="50">
        <v>2</v>
      </c>
      <c r="AQ10" s="47">
        <v>15</v>
      </c>
      <c r="AR10" s="50">
        <v>12</v>
      </c>
      <c r="AS10" s="49">
        <v>6</v>
      </c>
      <c r="AT10" s="79"/>
    </row>
    <row r="11" spans="1:46" ht="15.75" thickBot="1" x14ac:dyDescent="0.3">
      <c r="A11" s="108"/>
      <c r="B11" s="108" t="s">
        <v>314</v>
      </c>
      <c r="C11" s="47" t="s">
        <v>446</v>
      </c>
      <c r="D11" s="47" t="s">
        <v>643</v>
      </c>
      <c r="E11" s="132" t="s">
        <v>294</v>
      </c>
      <c r="F11" s="39">
        <f t="shared" si="0"/>
        <v>66</v>
      </c>
      <c r="G11" s="161">
        <f t="shared" si="1"/>
        <v>48</v>
      </c>
      <c r="H11" s="134">
        <f t="shared" si="2"/>
        <v>20</v>
      </c>
      <c r="I11" s="42"/>
      <c r="J11" s="42"/>
      <c r="K11" s="42"/>
      <c r="L11" s="44"/>
      <c r="M11" s="45"/>
      <c r="N11" s="44"/>
      <c r="O11" s="44"/>
      <c r="P11" s="44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28</v>
      </c>
      <c r="Q11" s="45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30</v>
      </c>
      <c r="R11" s="46">
        <f>SUM(racers43[[#This Row],[RMCC - Omnium (A)]]+racers43[[#This Row],[Tour de Bowness - Omnium (A)]])</f>
        <v>8</v>
      </c>
      <c r="S11" s="47"/>
      <c r="T11" s="48"/>
      <c r="U11" s="49"/>
      <c r="V11" s="50">
        <v>2</v>
      </c>
      <c r="W11" s="49"/>
      <c r="X11" s="49"/>
      <c r="Y11" s="50"/>
      <c r="Z11" s="47"/>
      <c r="AA11" s="48"/>
      <c r="AB11" s="49">
        <v>6</v>
      </c>
      <c r="AC11" s="50">
        <v>8</v>
      </c>
      <c r="AD11" s="48">
        <v>8</v>
      </c>
      <c r="AE11" s="47">
        <v>12</v>
      </c>
      <c r="AF11" s="49">
        <v>4</v>
      </c>
      <c r="AG11" s="49"/>
      <c r="AH11" s="47"/>
      <c r="AI11" s="49">
        <v>12</v>
      </c>
      <c r="AJ11" s="47"/>
      <c r="AK11" s="47">
        <v>10</v>
      </c>
      <c r="AL11" s="50">
        <v>4</v>
      </c>
      <c r="AM11" s="47"/>
      <c r="AN11" s="48"/>
      <c r="AO11" s="49"/>
      <c r="AP11" s="50"/>
      <c r="AQ11" s="47"/>
      <c r="AR11" s="50"/>
      <c r="AS11" s="49"/>
      <c r="AT11" s="79"/>
    </row>
    <row r="12" spans="1:46" ht="15.75" thickBot="1" x14ac:dyDescent="0.3">
      <c r="A12" s="108"/>
      <c r="B12" s="108" t="s">
        <v>314</v>
      </c>
      <c r="C12" s="47" t="s">
        <v>606</v>
      </c>
      <c r="D12" s="47" t="s">
        <v>605</v>
      </c>
      <c r="E12" s="132" t="s">
        <v>294</v>
      </c>
      <c r="F12" s="39">
        <f t="shared" si="0"/>
        <v>61</v>
      </c>
      <c r="G12" s="161">
        <f t="shared" si="1"/>
        <v>51</v>
      </c>
      <c r="H12" s="134">
        <f t="shared" si="2"/>
        <v>10</v>
      </c>
      <c r="I12" s="42"/>
      <c r="J12" s="42"/>
      <c r="K12" s="42"/>
      <c r="L12" s="133">
        <v>0</v>
      </c>
      <c r="M12" s="129">
        <v>0</v>
      </c>
      <c r="N12" s="44"/>
      <c r="O12" s="44"/>
      <c r="P12" s="45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41</v>
      </c>
      <c r="Q12" s="46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10</v>
      </c>
      <c r="R12" s="46">
        <f>SUM(racers43[[#This Row],[RMCC - Omnium (A)]]+racers43[[#This Row],[Tour de Bowness - Omnium (A)]])</f>
        <v>10</v>
      </c>
      <c r="S12" s="47"/>
      <c r="T12" s="48">
        <v>10</v>
      </c>
      <c r="U12" s="49">
        <v>20</v>
      </c>
      <c r="V12" s="50">
        <v>8</v>
      </c>
      <c r="W12" s="49"/>
      <c r="X12" s="49"/>
      <c r="Y12" s="50"/>
      <c r="Z12" s="47"/>
      <c r="AA12" s="48"/>
      <c r="AB12" s="49"/>
      <c r="AC12" s="50"/>
      <c r="AD12" s="48"/>
      <c r="AE12" s="47"/>
      <c r="AF12" s="49"/>
      <c r="AG12" s="49"/>
      <c r="AH12" s="47"/>
      <c r="AI12" s="49"/>
      <c r="AJ12" s="47"/>
      <c r="AK12" s="47"/>
      <c r="AL12" s="50"/>
      <c r="AM12" s="47">
        <v>1</v>
      </c>
      <c r="AN12" s="48">
        <v>10</v>
      </c>
      <c r="AO12" s="49">
        <v>2</v>
      </c>
      <c r="AP12" s="50">
        <v>10</v>
      </c>
      <c r="AQ12" s="47"/>
      <c r="AR12" s="50"/>
      <c r="AS12" s="49"/>
      <c r="AT12" s="79"/>
    </row>
    <row r="13" spans="1:46" s="119" customFormat="1" ht="15.75" thickBot="1" x14ac:dyDescent="0.3">
      <c r="A13" s="108"/>
      <c r="B13" s="108" t="s">
        <v>314</v>
      </c>
      <c r="C13" s="47" t="s">
        <v>701</v>
      </c>
      <c r="D13" s="47" t="s">
        <v>681</v>
      </c>
      <c r="E13" s="132" t="s">
        <v>48</v>
      </c>
      <c r="F13" s="39">
        <f t="shared" si="0"/>
        <v>50</v>
      </c>
      <c r="G13" s="161">
        <f t="shared" si="1"/>
        <v>52</v>
      </c>
      <c r="H13" s="134">
        <f t="shared" si="2"/>
        <v>20</v>
      </c>
      <c r="I13" s="42"/>
      <c r="J13" s="42"/>
      <c r="K13" s="42">
        <v>10</v>
      </c>
      <c r="L13" s="44"/>
      <c r="M13" s="45"/>
      <c r="N13" s="44"/>
      <c r="O13" s="44"/>
      <c r="P13" s="44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22</v>
      </c>
      <c r="Q13" s="45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27</v>
      </c>
      <c r="R13" s="46">
        <f>SUM(racers43[[#This Row],[RMCC - Omnium (A)]]+racers43[[#This Row],[Tour de Bowness - Omnium (A)]])</f>
        <v>1</v>
      </c>
      <c r="S13" s="47"/>
      <c r="T13" s="48"/>
      <c r="U13" s="49"/>
      <c r="V13" s="50"/>
      <c r="W13" s="49"/>
      <c r="X13" s="49"/>
      <c r="Y13" s="50"/>
      <c r="Z13" s="47"/>
      <c r="AA13" s="48"/>
      <c r="AB13" s="49"/>
      <c r="AC13" s="50"/>
      <c r="AD13" s="48"/>
      <c r="AE13" s="47">
        <v>15</v>
      </c>
      <c r="AF13" s="49"/>
      <c r="AG13" s="49"/>
      <c r="AH13" s="47">
        <v>12</v>
      </c>
      <c r="AI13" s="49"/>
      <c r="AJ13" s="47"/>
      <c r="AK13" s="47"/>
      <c r="AL13" s="50"/>
      <c r="AM13" s="47"/>
      <c r="AN13" s="48"/>
      <c r="AO13" s="49"/>
      <c r="AP13" s="50">
        <v>1</v>
      </c>
      <c r="AQ13" s="47">
        <v>12</v>
      </c>
      <c r="AR13" s="50"/>
      <c r="AS13" s="49">
        <v>10</v>
      </c>
    </row>
    <row r="14" spans="1:46" s="119" customFormat="1" ht="15.75" thickBot="1" x14ac:dyDescent="0.3">
      <c r="A14" s="108"/>
      <c r="B14" s="108" t="s">
        <v>314</v>
      </c>
      <c r="C14" s="47" t="s">
        <v>706</v>
      </c>
      <c r="D14" s="47" t="s">
        <v>707</v>
      </c>
      <c r="E14" s="132" t="s">
        <v>259</v>
      </c>
      <c r="F14" s="39">
        <f t="shared" si="0"/>
        <v>48</v>
      </c>
      <c r="G14" s="161">
        <f t="shared" si="1"/>
        <v>48</v>
      </c>
      <c r="H14" s="134">
        <f t="shared" si="2"/>
        <v>8</v>
      </c>
      <c r="I14" s="42"/>
      <c r="J14" s="42"/>
      <c r="K14" s="42"/>
      <c r="L14" s="44"/>
      <c r="M14" s="45"/>
      <c r="N14" s="44"/>
      <c r="O14" s="44"/>
      <c r="P14" s="44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40</v>
      </c>
      <c r="Q14" s="45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8</v>
      </c>
      <c r="R14" s="46">
        <f>SUM(racers43[[#This Row],[RMCC - Omnium (A)]]+racers43[[#This Row],[Tour de Bowness - Omnium (A)]])</f>
        <v>0</v>
      </c>
      <c r="S14" s="47"/>
      <c r="T14" s="48"/>
      <c r="U14" s="49"/>
      <c r="V14" s="50"/>
      <c r="W14" s="49"/>
      <c r="X14" s="49"/>
      <c r="Y14" s="50"/>
      <c r="Z14" s="47"/>
      <c r="AA14" s="48">
        <v>20</v>
      </c>
      <c r="AB14" s="49"/>
      <c r="AC14" s="50"/>
      <c r="AD14" s="48"/>
      <c r="AE14" s="47"/>
      <c r="AF14" s="49"/>
      <c r="AG14" s="49"/>
      <c r="AH14" s="47"/>
      <c r="AI14" s="49"/>
      <c r="AJ14" s="47">
        <v>12</v>
      </c>
      <c r="AK14" s="47"/>
      <c r="AL14" s="50"/>
      <c r="AM14" s="47">
        <v>8</v>
      </c>
      <c r="AN14" s="48">
        <v>8</v>
      </c>
      <c r="AO14" s="49"/>
      <c r="AP14" s="50"/>
      <c r="AQ14" s="47"/>
      <c r="AR14" s="50"/>
      <c r="AS14" s="49"/>
    </row>
    <row r="15" spans="1:46" ht="15.75" thickBot="1" x14ac:dyDescent="0.3">
      <c r="A15" s="108"/>
      <c r="B15" s="108"/>
      <c r="C15" s="47" t="s">
        <v>356</v>
      </c>
      <c r="D15" s="47" t="s">
        <v>414</v>
      </c>
      <c r="E15" s="132" t="s">
        <v>13</v>
      </c>
      <c r="F15" s="39">
        <f t="shared" si="0"/>
        <v>46</v>
      </c>
      <c r="G15" s="184">
        <f t="shared" si="1"/>
        <v>75</v>
      </c>
      <c r="H15" s="40">
        <f t="shared" si="2"/>
        <v>16</v>
      </c>
      <c r="I15" s="42"/>
      <c r="J15" s="42"/>
      <c r="K15" s="42"/>
      <c r="L15" s="133">
        <v>37</v>
      </c>
      <c r="M15" s="129">
        <v>12</v>
      </c>
      <c r="N15" s="44"/>
      <c r="O15" s="44"/>
      <c r="P15" s="45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22</v>
      </c>
      <c r="Q15" s="46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4</v>
      </c>
      <c r="R15" s="46">
        <f>SUM(racers43[[#This Row],[RMCC - Omnium (A)]]+racers43[[#This Row],[Tour de Bowness - Omnium (A)]])</f>
        <v>20</v>
      </c>
      <c r="S15" s="47"/>
      <c r="T15" s="48"/>
      <c r="U15" s="49"/>
      <c r="V15" s="50"/>
      <c r="W15" s="49"/>
      <c r="X15" s="49"/>
      <c r="Y15" s="50"/>
      <c r="Z15" s="47"/>
      <c r="AA15" s="48"/>
      <c r="AB15" s="49"/>
      <c r="AC15" s="50"/>
      <c r="AD15" s="48"/>
      <c r="AE15" s="47"/>
      <c r="AF15" s="49"/>
      <c r="AG15" s="49"/>
      <c r="AH15" s="47">
        <v>6</v>
      </c>
      <c r="AI15" s="49"/>
      <c r="AJ15" s="47"/>
      <c r="AK15" s="47"/>
      <c r="AL15" s="50"/>
      <c r="AM15" s="47">
        <v>4</v>
      </c>
      <c r="AN15" s="48">
        <v>4</v>
      </c>
      <c r="AO15" s="49">
        <v>12</v>
      </c>
      <c r="AP15" s="50">
        <v>20</v>
      </c>
      <c r="AQ15" s="47"/>
      <c r="AR15" s="50"/>
      <c r="AS15" s="49"/>
      <c r="AT15" s="79"/>
    </row>
    <row r="16" spans="1:46" ht="15.75" thickBot="1" x14ac:dyDescent="0.3">
      <c r="A16" s="108"/>
      <c r="B16" s="108" t="s">
        <v>314</v>
      </c>
      <c r="C16" s="47" t="s">
        <v>495</v>
      </c>
      <c r="D16" s="47" t="s">
        <v>240</v>
      </c>
      <c r="E16" s="132" t="s">
        <v>294</v>
      </c>
      <c r="F16" s="39">
        <f t="shared" si="0"/>
        <v>43</v>
      </c>
      <c r="G16" s="183">
        <f t="shared" si="1"/>
        <v>41</v>
      </c>
      <c r="H16" s="40">
        <f t="shared" si="2"/>
        <v>4</v>
      </c>
      <c r="I16" s="42"/>
      <c r="J16" s="42"/>
      <c r="K16" s="42"/>
      <c r="L16" s="133">
        <v>2</v>
      </c>
      <c r="M16" s="129">
        <v>4</v>
      </c>
      <c r="N16" s="44"/>
      <c r="O16" s="44"/>
      <c r="P16" s="45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35</v>
      </c>
      <c r="Q16" s="46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0</v>
      </c>
      <c r="R16" s="46">
        <f>SUM(racers43[[#This Row],[RMCC - Omnium (A)]]+racers43[[#This Row],[Tour de Bowness - Omnium (A)]])</f>
        <v>8</v>
      </c>
      <c r="S16" s="47"/>
      <c r="T16" s="48"/>
      <c r="U16" s="49"/>
      <c r="V16" s="50"/>
      <c r="W16" s="49"/>
      <c r="X16" s="49"/>
      <c r="Y16" s="50"/>
      <c r="Z16" s="47"/>
      <c r="AA16" s="48"/>
      <c r="AB16" s="49"/>
      <c r="AC16" s="50"/>
      <c r="AD16" s="48"/>
      <c r="AE16" s="47"/>
      <c r="AF16" s="49"/>
      <c r="AG16" s="49"/>
      <c r="AH16" s="47"/>
      <c r="AI16" s="49"/>
      <c r="AJ16" s="47"/>
      <c r="AK16" s="47">
        <v>15</v>
      </c>
      <c r="AL16" s="50">
        <v>12</v>
      </c>
      <c r="AM16" s="47"/>
      <c r="AN16" s="48"/>
      <c r="AO16" s="49">
        <v>8</v>
      </c>
      <c r="AP16" s="50">
        <v>8</v>
      </c>
      <c r="AQ16" s="47"/>
      <c r="AR16" s="50"/>
      <c r="AS16" s="49"/>
      <c r="AT16" s="79"/>
    </row>
    <row r="17" spans="1:46" ht="15.75" thickBot="1" x14ac:dyDescent="0.3">
      <c r="A17" s="108"/>
      <c r="B17" s="108" t="s">
        <v>314</v>
      </c>
      <c r="C17" s="47" t="s">
        <v>560</v>
      </c>
      <c r="D17" s="47" t="s">
        <v>561</v>
      </c>
      <c r="E17" s="132" t="s">
        <v>34</v>
      </c>
      <c r="F17" s="39">
        <f t="shared" si="0"/>
        <v>41</v>
      </c>
      <c r="G17" s="161">
        <f t="shared" si="1"/>
        <v>41</v>
      </c>
      <c r="H17" s="134">
        <f t="shared" si="2"/>
        <v>14</v>
      </c>
      <c r="I17" s="42">
        <v>10</v>
      </c>
      <c r="J17" s="42"/>
      <c r="K17" s="42"/>
      <c r="L17" s="44"/>
      <c r="M17" s="45"/>
      <c r="N17" s="44"/>
      <c r="O17" s="44"/>
      <c r="P17" s="44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17</v>
      </c>
      <c r="Q17" s="45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14</v>
      </c>
      <c r="R17" s="46">
        <f>SUM(racers43[[#This Row],[RMCC - Omnium (A)]]+racers43[[#This Row],[Tour de Bowness - Omnium (A)]])</f>
        <v>10</v>
      </c>
      <c r="S17" s="47"/>
      <c r="T17" s="48"/>
      <c r="U17" s="49">
        <v>2</v>
      </c>
      <c r="V17" s="50"/>
      <c r="W17" s="49"/>
      <c r="X17" s="49">
        <v>6</v>
      </c>
      <c r="Y17" s="50"/>
      <c r="Z17" s="47"/>
      <c r="AA17" s="48">
        <v>1</v>
      </c>
      <c r="AB17" s="49">
        <v>8</v>
      </c>
      <c r="AC17" s="50">
        <v>10</v>
      </c>
      <c r="AD17" s="48">
        <v>10</v>
      </c>
      <c r="AE17" s="47"/>
      <c r="AF17" s="49"/>
      <c r="AG17" s="49"/>
      <c r="AH17" s="47">
        <v>4</v>
      </c>
      <c r="AI17" s="49"/>
      <c r="AJ17" s="47"/>
      <c r="AK17" s="47"/>
      <c r="AL17" s="50"/>
      <c r="AM17" s="47"/>
      <c r="AN17" s="48"/>
      <c r="AO17" s="49"/>
      <c r="AP17" s="50"/>
      <c r="AQ17" s="47"/>
      <c r="AR17" s="50"/>
      <c r="AS17" s="49"/>
      <c r="AT17" s="79"/>
    </row>
    <row r="18" spans="1:46" ht="15.75" thickBot="1" x14ac:dyDescent="0.3">
      <c r="A18" s="108"/>
      <c r="B18" s="108" t="s">
        <v>314</v>
      </c>
      <c r="C18" s="47" t="s">
        <v>712</v>
      </c>
      <c r="D18" s="47" t="s">
        <v>713</v>
      </c>
      <c r="E18" s="132" t="s">
        <v>294</v>
      </c>
      <c r="F18" s="39">
        <f t="shared" si="0"/>
        <v>40</v>
      </c>
      <c r="G18" s="161">
        <f t="shared" si="1"/>
        <v>40</v>
      </c>
      <c r="H18" s="134">
        <f t="shared" si="2"/>
        <v>10</v>
      </c>
      <c r="I18" s="42"/>
      <c r="J18" s="42"/>
      <c r="K18" s="42"/>
      <c r="L18" s="44"/>
      <c r="M18" s="45"/>
      <c r="N18" s="44"/>
      <c r="O18" s="44"/>
      <c r="P18" s="44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30</v>
      </c>
      <c r="Q18" s="45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10</v>
      </c>
      <c r="R18" s="46">
        <f>SUM(racers43[[#This Row],[RMCC - Omnium (A)]]+racers43[[#This Row],[Tour de Bowness - Omnium (A)]])</f>
        <v>0</v>
      </c>
      <c r="S18" s="47"/>
      <c r="T18" s="48"/>
      <c r="U18" s="49"/>
      <c r="V18" s="50"/>
      <c r="W18" s="49"/>
      <c r="X18" s="49"/>
      <c r="Y18" s="50"/>
      <c r="Z18" s="47"/>
      <c r="AA18" s="48">
        <v>4</v>
      </c>
      <c r="AB18" s="49">
        <v>10</v>
      </c>
      <c r="AC18" s="50"/>
      <c r="AD18" s="48"/>
      <c r="AE18" s="47"/>
      <c r="AF18" s="49"/>
      <c r="AG18" s="49"/>
      <c r="AH18" s="47"/>
      <c r="AI18" s="49"/>
      <c r="AJ18" s="47"/>
      <c r="AK18" s="47">
        <v>20</v>
      </c>
      <c r="AL18" s="50"/>
      <c r="AM18" s="47">
        <v>6</v>
      </c>
      <c r="AN18" s="48"/>
      <c r="AO18" s="49"/>
      <c r="AP18" s="50"/>
      <c r="AQ18" s="47"/>
      <c r="AR18" s="50"/>
      <c r="AS18" s="49"/>
      <c r="AT18" s="79"/>
    </row>
    <row r="19" spans="1:46" ht="15.75" thickBot="1" x14ac:dyDescent="0.3">
      <c r="A19" s="108"/>
      <c r="B19" s="130" t="s">
        <v>314</v>
      </c>
      <c r="C19" s="38" t="s">
        <v>429</v>
      </c>
      <c r="D19" s="38" t="s">
        <v>602</v>
      </c>
      <c r="E19" s="128" t="s">
        <v>52</v>
      </c>
      <c r="F19" s="44">
        <f t="shared" si="0"/>
        <v>31</v>
      </c>
      <c r="G19" s="183">
        <f t="shared" si="1"/>
        <v>72</v>
      </c>
      <c r="H19" s="40">
        <f t="shared" si="2"/>
        <v>20</v>
      </c>
      <c r="I19" s="42"/>
      <c r="J19" s="42"/>
      <c r="K19" s="42"/>
      <c r="L19" s="118">
        <v>25</v>
      </c>
      <c r="M19" s="131">
        <v>25</v>
      </c>
      <c r="N19" s="44"/>
      <c r="O19" s="44"/>
      <c r="P19" s="45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27</v>
      </c>
      <c r="Q19" s="46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2</v>
      </c>
      <c r="R19" s="46">
        <f>SUM(racers43[[#This Row],[RMCC - Omnium (A)]]+racers43[[#This Row],[Tour de Bowness - Omnium (A)]])</f>
        <v>2</v>
      </c>
      <c r="S19" s="47"/>
      <c r="T19" s="48"/>
      <c r="U19" s="49"/>
      <c r="V19" s="50">
        <v>12</v>
      </c>
      <c r="W19" s="49"/>
      <c r="X19" s="49"/>
      <c r="Y19" s="50"/>
      <c r="Z19" s="47"/>
      <c r="AA19" s="48"/>
      <c r="AB19" s="49"/>
      <c r="AC19" s="50"/>
      <c r="AD19" s="48"/>
      <c r="AE19" s="47"/>
      <c r="AF19" s="49">
        <v>15</v>
      </c>
      <c r="AG19" s="49"/>
      <c r="AH19" s="47"/>
      <c r="AI19" s="49"/>
      <c r="AJ19" s="47"/>
      <c r="AK19" s="47"/>
      <c r="AL19" s="50"/>
      <c r="AM19" s="47"/>
      <c r="AN19" s="48">
        <v>2</v>
      </c>
      <c r="AO19" s="49"/>
      <c r="AP19" s="50">
        <v>2</v>
      </c>
      <c r="AQ19" s="47"/>
      <c r="AR19" s="50"/>
      <c r="AS19" s="49"/>
      <c r="AT19" s="79"/>
    </row>
    <row r="20" spans="1:46" ht="15.75" thickBot="1" x14ac:dyDescent="0.3">
      <c r="A20" s="108"/>
      <c r="B20" s="108" t="s">
        <v>314</v>
      </c>
      <c r="C20" s="47" t="s">
        <v>708</v>
      </c>
      <c r="D20" s="47" t="s">
        <v>709</v>
      </c>
      <c r="E20" s="132" t="s">
        <v>294</v>
      </c>
      <c r="F20" s="39">
        <f t="shared" si="0"/>
        <v>30</v>
      </c>
      <c r="G20" s="161">
        <f t="shared" si="1"/>
        <v>30</v>
      </c>
      <c r="H20" s="134">
        <f t="shared" si="2"/>
        <v>0</v>
      </c>
      <c r="I20" s="42"/>
      <c r="J20" s="42"/>
      <c r="K20" s="42"/>
      <c r="L20" s="44"/>
      <c r="M20" s="45"/>
      <c r="N20" s="44"/>
      <c r="O20" s="44"/>
      <c r="P20" s="44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30</v>
      </c>
      <c r="Q20" s="45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0</v>
      </c>
      <c r="R20" s="46">
        <f>SUM(racers43[[#This Row],[RMCC - Omnium (A)]]+racers43[[#This Row],[Tour de Bowness - Omnium (A)]])</f>
        <v>0</v>
      </c>
      <c r="S20" s="47"/>
      <c r="T20" s="48"/>
      <c r="U20" s="49"/>
      <c r="V20" s="50"/>
      <c r="W20" s="49"/>
      <c r="X20" s="49"/>
      <c r="Y20" s="50"/>
      <c r="Z20" s="47"/>
      <c r="AA20" s="48">
        <v>15</v>
      </c>
      <c r="AB20" s="49"/>
      <c r="AC20" s="50"/>
      <c r="AD20" s="48"/>
      <c r="AE20" s="47"/>
      <c r="AF20" s="49"/>
      <c r="AG20" s="49"/>
      <c r="AH20" s="47"/>
      <c r="AI20" s="49"/>
      <c r="AJ20" s="47"/>
      <c r="AK20" s="47"/>
      <c r="AL20" s="50"/>
      <c r="AM20" s="47">
        <v>15</v>
      </c>
      <c r="AN20" s="48"/>
      <c r="AO20" s="49"/>
      <c r="AP20" s="50"/>
      <c r="AQ20" s="47"/>
      <c r="AR20" s="50"/>
      <c r="AS20" s="49"/>
      <c r="AT20" s="79"/>
    </row>
    <row r="21" spans="1:46" ht="15.75" thickBot="1" x14ac:dyDescent="0.3">
      <c r="A21" s="108"/>
      <c r="B21" s="108" t="s">
        <v>315</v>
      </c>
      <c r="C21" s="47" t="s">
        <v>784</v>
      </c>
      <c r="D21" s="47" t="s">
        <v>785</v>
      </c>
      <c r="E21" s="132" t="s">
        <v>34</v>
      </c>
      <c r="F21" s="39">
        <f t="shared" si="0"/>
        <v>25</v>
      </c>
      <c r="G21" s="40">
        <f t="shared" si="1"/>
        <v>25</v>
      </c>
      <c r="H21" s="134">
        <f t="shared" si="2"/>
        <v>0</v>
      </c>
      <c r="I21" s="42"/>
      <c r="J21" s="42"/>
      <c r="K21" s="42"/>
      <c r="L21" s="44"/>
      <c r="M21" s="45"/>
      <c r="N21" s="44"/>
      <c r="O21" s="44"/>
      <c r="P21" s="44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25</v>
      </c>
      <c r="Q21" s="45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0</v>
      </c>
      <c r="R21" s="46">
        <f>SUM(racers43[[#This Row],[RMCC - Omnium (A)]]+racers43[[#This Row],[Tour de Bowness - Omnium (A)]])</f>
        <v>0</v>
      </c>
      <c r="S21" s="47"/>
      <c r="T21" s="48"/>
      <c r="U21" s="49"/>
      <c r="V21" s="50"/>
      <c r="W21" s="49"/>
      <c r="X21" s="49"/>
      <c r="Y21" s="50"/>
      <c r="Z21" s="47"/>
      <c r="AA21" s="48"/>
      <c r="AB21" s="49"/>
      <c r="AC21" s="50"/>
      <c r="AD21" s="48"/>
      <c r="AE21" s="47"/>
      <c r="AF21" s="49"/>
      <c r="AG21" s="49"/>
      <c r="AH21" s="47"/>
      <c r="AI21" s="49"/>
      <c r="AJ21" s="47"/>
      <c r="AK21" s="47"/>
      <c r="AL21" s="50"/>
      <c r="AM21" s="47">
        <v>25</v>
      </c>
      <c r="AN21" s="48"/>
      <c r="AO21" s="49"/>
      <c r="AP21" s="50"/>
      <c r="AQ21" s="47"/>
      <c r="AR21" s="50"/>
      <c r="AS21" s="49"/>
      <c r="AT21" s="79"/>
    </row>
    <row r="22" spans="1:46" ht="15.75" thickBot="1" x14ac:dyDescent="0.3">
      <c r="A22" s="108"/>
      <c r="B22" s="108" t="s">
        <v>315</v>
      </c>
      <c r="C22" s="47" t="s">
        <v>207</v>
      </c>
      <c r="D22" s="47" t="s">
        <v>208</v>
      </c>
      <c r="E22" s="132" t="s">
        <v>48</v>
      </c>
      <c r="F22" s="44">
        <f t="shared" si="0"/>
        <v>22</v>
      </c>
      <c r="G22" s="52">
        <f t="shared" si="1"/>
        <v>22</v>
      </c>
      <c r="H22" s="40">
        <f t="shared" si="2"/>
        <v>12</v>
      </c>
      <c r="I22" s="42"/>
      <c r="J22" s="42"/>
      <c r="K22" s="42"/>
      <c r="L22" s="133">
        <v>0</v>
      </c>
      <c r="M22" s="129">
        <v>0</v>
      </c>
      <c r="N22" s="44"/>
      <c r="O22" s="44"/>
      <c r="P22" s="45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10</v>
      </c>
      <c r="Q22" s="46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12</v>
      </c>
      <c r="R22" s="46">
        <f>SUM(racers43[[#This Row],[RMCC - Omnium (A)]]+racers43[[#This Row],[Tour de Bowness - Omnium (A)]])</f>
        <v>0</v>
      </c>
      <c r="S22" s="47"/>
      <c r="T22" s="48"/>
      <c r="U22" s="49"/>
      <c r="V22" s="50">
        <v>6</v>
      </c>
      <c r="W22" s="49"/>
      <c r="X22" s="49">
        <v>12</v>
      </c>
      <c r="Y22" s="50"/>
      <c r="Z22" s="47"/>
      <c r="AA22" s="48"/>
      <c r="AB22" s="49"/>
      <c r="AC22" s="50"/>
      <c r="AD22" s="48"/>
      <c r="AE22" s="47"/>
      <c r="AF22" s="49"/>
      <c r="AG22" s="49"/>
      <c r="AH22" s="47">
        <v>2</v>
      </c>
      <c r="AI22" s="49"/>
      <c r="AJ22" s="47"/>
      <c r="AK22" s="47"/>
      <c r="AL22" s="50"/>
      <c r="AM22" s="47"/>
      <c r="AN22" s="48"/>
      <c r="AO22" s="49"/>
      <c r="AP22" s="50"/>
      <c r="AQ22" s="47"/>
      <c r="AR22" s="50"/>
      <c r="AS22" s="49">
        <v>2</v>
      </c>
      <c r="AT22" s="79"/>
    </row>
    <row r="23" spans="1:46" ht="15.75" thickBot="1" x14ac:dyDescent="0.3">
      <c r="A23" s="108"/>
      <c r="B23" s="108" t="s">
        <v>315</v>
      </c>
      <c r="C23" s="47" t="s">
        <v>628</v>
      </c>
      <c r="D23" s="47" t="s">
        <v>629</v>
      </c>
      <c r="E23" s="132" t="s">
        <v>42</v>
      </c>
      <c r="F23" s="39">
        <f t="shared" si="0"/>
        <v>20</v>
      </c>
      <c r="G23" s="40">
        <f t="shared" si="1"/>
        <v>20</v>
      </c>
      <c r="H23" s="134">
        <f t="shared" si="2"/>
        <v>0</v>
      </c>
      <c r="I23" s="42"/>
      <c r="J23" s="42"/>
      <c r="K23" s="42"/>
      <c r="L23" s="44"/>
      <c r="M23" s="45"/>
      <c r="N23" s="44"/>
      <c r="O23" s="44"/>
      <c r="P23" s="44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20</v>
      </c>
      <c r="Q23" s="45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0</v>
      </c>
      <c r="R23" s="46">
        <f>SUM(racers43[[#This Row],[RMCC - Omnium (A)]]+racers43[[#This Row],[Tour de Bowness - Omnium (A)]])</f>
        <v>0</v>
      </c>
      <c r="S23" s="47"/>
      <c r="T23" s="48"/>
      <c r="U23" s="49">
        <v>20</v>
      </c>
      <c r="V23" s="50"/>
      <c r="W23" s="49"/>
      <c r="X23" s="49"/>
      <c r="Y23" s="50"/>
      <c r="Z23" s="47"/>
      <c r="AA23" s="48"/>
      <c r="AB23" s="49"/>
      <c r="AC23" s="50"/>
      <c r="AD23" s="48"/>
      <c r="AE23" s="47"/>
      <c r="AF23" s="49"/>
      <c r="AG23" s="49"/>
      <c r="AH23" s="47"/>
      <c r="AI23" s="49"/>
      <c r="AJ23" s="47"/>
      <c r="AK23" s="47"/>
      <c r="AL23" s="50"/>
      <c r="AM23" s="47"/>
      <c r="AN23" s="48"/>
      <c r="AO23" s="49"/>
      <c r="AP23" s="50"/>
      <c r="AQ23" s="47"/>
      <c r="AR23" s="50"/>
      <c r="AS23" s="49"/>
      <c r="AT23" s="79"/>
    </row>
    <row r="24" spans="1:46" ht="15.75" thickBot="1" x14ac:dyDescent="0.3">
      <c r="A24" s="108"/>
      <c r="B24" s="108" t="s">
        <v>315</v>
      </c>
      <c r="C24" s="47" t="s">
        <v>669</v>
      </c>
      <c r="D24" s="47" t="s">
        <v>670</v>
      </c>
      <c r="E24" s="132" t="s">
        <v>48</v>
      </c>
      <c r="F24" s="39">
        <f t="shared" si="0"/>
        <v>20</v>
      </c>
      <c r="G24" s="40">
        <f t="shared" si="1"/>
        <v>20</v>
      </c>
      <c r="H24" s="134">
        <f t="shared" si="2"/>
        <v>10</v>
      </c>
      <c r="I24" s="42"/>
      <c r="J24" s="42"/>
      <c r="K24" s="42"/>
      <c r="L24" s="44"/>
      <c r="M24" s="45"/>
      <c r="N24" s="44"/>
      <c r="O24" s="44"/>
      <c r="P24" s="44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10</v>
      </c>
      <c r="Q24" s="45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10</v>
      </c>
      <c r="R24" s="46">
        <f>SUM(racers43[[#This Row],[RMCC - Omnium (A)]]+racers43[[#This Row],[Tour de Bowness - Omnium (A)]])</f>
        <v>0</v>
      </c>
      <c r="S24" s="47"/>
      <c r="T24" s="48"/>
      <c r="U24" s="49"/>
      <c r="V24" s="50"/>
      <c r="W24" s="49"/>
      <c r="X24" s="49">
        <v>10</v>
      </c>
      <c r="Y24" s="50"/>
      <c r="Z24" s="47"/>
      <c r="AA24" s="48"/>
      <c r="AB24" s="49"/>
      <c r="AC24" s="50"/>
      <c r="AD24" s="48"/>
      <c r="AE24" s="47"/>
      <c r="AF24" s="49">
        <v>10</v>
      </c>
      <c r="AG24" s="49"/>
      <c r="AH24" s="47"/>
      <c r="AI24" s="49"/>
      <c r="AJ24" s="47"/>
      <c r="AK24" s="47"/>
      <c r="AL24" s="50"/>
      <c r="AM24" s="47"/>
      <c r="AN24" s="48"/>
      <c r="AO24" s="49"/>
      <c r="AP24" s="50"/>
      <c r="AQ24" s="47"/>
      <c r="AR24" s="50"/>
      <c r="AS24" s="49"/>
      <c r="AT24" s="79"/>
    </row>
    <row r="25" spans="1:46" ht="15.75" thickBot="1" x14ac:dyDescent="0.3">
      <c r="A25" s="108"/>
      <c r="B25" s="108" t="s">
        <v>314</v>
      </c>
      <c r="C25" s="47" t="s">
        <v>786</v>
      </c>
      <c r="D25" s="47" t="s">
        <v>787</v>
      </c>
      <c r="E25" s="132" t="s">
        <v>202</v>
      </c>
      <c r="F25" s="39">
        <f t="shared" si="0"/>
        <v>20</v>
      </c>
      <c r="G25" s="40">
        <f t="shared" si="1"/>
        <v>20</v>
      </c>
      <c r="H25" s="134">
        <f t="shared" si="2"/>
        <v>0</v>
      </c>
      <c r="I25" s="42"/>
      <c r="J25" s="42"/>
      <c r="K25" s="42"/>
      <c r="L25" s="44"/>
      <c r="M25" s="45"/>
      <c r="N25" s="44"/>
      <c r="O25" s="44"/>
      <c r="P25" s="44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20</v>
      </c>
      <c r="Q25" s="45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0</v>
      </c>
      <c r="R25" s="46">
        <f>SUM(racers43[[#This Row],[RMCC - Omnium (A)]]+racers43[[#This Row],[Tour de Bowness - Omnium (A)]])</f>
        <v>0</v>
      </c>
      <c r="S25" s="47"/>
      <c r="T25" s="48"/>
      <c r="U25" s="49"/>
      <c r="V25" s="50"/>
      <c r="W25" s="49"/>
      <c r="X25" s="49"/>
      <c r="Y25" s="50"/>
      <c r="Z25" s="47"/>
      <c r="AA25" s="48"/>
      <c r="AB25" s="49"/>
      <c r="AC25" s="50"/>
      <c r="AD25" s="48"/>
      <c r="AE25" s="47"/>
      <c r="AF25" s="49"/>
      <c r="AG25" s="49"/>
      <c r="AH25" s="47"/>
      <c r="AI25" s="49"/>
      <c r="AJ25" s="47"/>
      <c r="AK25" s="47"/>
      <c r="AL25" s="50"/>
      <c r="AM25" s="47">
        <v>20</v>
      </c>
      <c r="AN25" s="48"/>
      <c r="AO25" s="49"/>
      <c r="AP25" s="50"/>
      <c r="AQ25" s="47"/>
      <c r="AR25" s="50"/>
      <c r="AS25" s="49"/>
      <c r="AT25" s="79"/>
    </row>
    <row r="26" spans="1:46" ht="15.75" thickBot="1" x14ac:dyDescent="0.3">
      <c r="A26" s="108"/>
      <c r="B26" s="108" t="s">
        <v>314</v>
      </c>
      <c r="C26" s="47" t="s">
        <v>793</v>
      </c>
      <c r="D26" s="47" t="s">
        <v>155</v>
      </c>
      <c r="E26" s="132" t="s">
        <v>263</v>
      </c>
      <c r="F26" s="39">
        <f t="shared" si="0"/>
        <v>20</v>
      </c>
      <c r="G26" s="40">
        <f t="shared" si="1"/>
        <v>20</v>
      </c>
      <c r="H26" s="134">
        <f t="shared" si="2"/>
        <v>20</v>
      </c>
      <c r="I26" s="42"/>
      <c r="J26" s="42"/>
      <c r="K26" s="42"/>
      <c r="L26" s="44"/>
      <c r="M26" s="45"/>
      <c r="N26" s="44"/>
      <c r="O26" s="44"/>
      <c r="P26" s="44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0</v>
      </c>
      <c r="Q26" s="45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20</v>
      </c>
      <c r="R26" s="46">
        <f>SUM(racers43[[#This Row],[RMCC - Omnium (A)]]+racers43[[#This Row],[Tour de Bowness - Omnium (A)]])</f>
        <v>0</v>
      </c>
      <c r="S26" s="47"/>
      <c r="T26" s="48"/>
      <c r="U26" s="49"/>
      <c r="V26" s="50"/>
      <c r="W26" s="49"/>
      <c r="X26" s="49"/>
      <c r="Y26" s="50"/>
      <c r="Z26" s="47"/>
      <c r="AA26" s="48"/>
      <c r="AB26" s="49"/>
      <c r="AC26" s="50"/>
      <c r="AD26" s="48"/>
      <c r="AE26" s="47"/>
      <c r="AF26" s="49"/>
      <c r="AG26" s="49"/>
      <c r="AH26" s="47"/>
      <c r="AI26" s="49"/>
      <c r="AJ26" s="47"/>
      <c r="AK26" s="47"/>
      <c r="AL26" s="50"/>
      <c r="AM26" s="47"/>
      <c r="AN26" s="48">
        <v>20</v>
      </c>
      <c r="AO26" s="49"/>
      <c r="AP26" s="50"/>
      <c r="AQ26" s="47"/>
      <c r="AR26" s="50"/>
      <c r="AS26" s="49"/>
      <c r="AT26" s="79"/>
    </row>
    <row r="27" spans="1:46" ht="15.75" thickBot="1" x14ac:dyDescent="0.3">
      <c r="A27" s="108"/>
      <c r="B27" s="108" t="s">
        <v>315</v>
      </c>
      <c r="C27" s="47" t="s">
        <v>703</v>
      </c>
      <c r="D27" s="47" t="s">
        <v>776</v>
      </c>
      <c r="E27" s="132" t="s">
        <v>294</v>
      </c>
      <c r="F27" s="39">
        <f t="shared" si="0"/>
        <v>16</v>
      </c>
      <c r="G27" s="40">
        <f t="shared" si="1"/>
        <v>16</v>
      </c>
      <c r="H27" s="134">
        <f t="shared" si="2"/>
        <v>0</v>
      </c>
      <c r="I27" s="42"/>
      <c r="J27" s="42"/>
      <c r="K27" s="42"/>
      <c r="L27" s="44"/>
      <c r="M27" s="45"/>
      <c r="N27" s="44"/>
      <c r="O27" s="44"/>
      <c r="P27" s="44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16</v>
      </c>
      <c r="Q27" s="45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0</v>
      </c>
      <c r="R27" s="46">
        <f>SUM(racers43[[#This Row],[RMCC - Omnium (A)]]+racers43[[#This Row],[Tour de Bowness - Omnium (A)]])</f>
        <v>0</v>
      </c>
      <c r="S27" s="47"/>
      <c r="T27" s="48"/>
      <c r="U27" s="49"/>
      <c r="V27" s="50"/>
      <c r="W27" s="49"/>
      <c r="X27" s="49"/>
      <c r="Y27" s="50"/>
      <c r="Z27" s="47"/>
      <c r="AA27" s="48"/>
      <c r="AB27" s="49"/>
      <c r="AC27" s="50">
        <v>6</v>
      </c>
      <c r="AD27" s="48"/>
      <c r="AE27" s="47"/>
      <c r="AF27" s="49"/>
      <c r="AG27" s="49"/>
      <c r="AH27" s="47"/>
      <c r="AI27" s="49"/>
      <c r="AJ27" s="47"/>
      <c r="AK27" s="47"/>
      <c r="AL27" s="50">
        <v>6</v>
      </c>
      <c r="AM27" s="47"/>
      <c r="AN27" s="48"/>
      <c r="AO27" s="49"/>
      <c r="AP27" s="50"/>
      <c r="AQ27" s="47"/>
      <c r="AR27" s="50"/>
      <c r="AS27" s="49">
        <v>4</v>
      </c>
      <c r="AT27" s="79"/>
    </row>
    <row r="28" spans="1:46" ht="15.75" thickBot="1" x14ac:dyDescent="0.3">
      <c r="A28" s="108"/>
      <c r="B28" s="108"/>
      <c r="C28" s="47" t="s">
        <v>204</v>
      </c>
      <c r="D28" s="47" t="s">
        <v>200</v>
      </c>
      <c r="E28" s="132" t="s">
        <v>48</v>
      </c>
      <c r="F28" s="44">
        <f t="shared" si="0"/>
        <v>15</v>
      </c>
      <c r="G28" s="184">
        <f t="shared" si="1"/>
        <v>62</v>
      </c>
      <c r="H28" s="40">
        <f t="shared" si="2"/>
        <v>0</v>
      </c>
      <c r="I28" s="42"/>
      <c r="J28" s="42"/>
      <c r="K28" s="42"/>
      <c r="L28" s="133">
        <v>47</v>
      </c>
      <c r="M28" s="129">
        <v>0</v>
      </c>
      <c r="N28" s="44"/>
      <c r="O28" s="44"/>
      <c r="P28" s="45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15</v>
      </c>
      <c r="Q28" s="46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0</v>
      </c>
      <c r="R28" s="46">
        <f>SUM(racers43[[#This Row],[RMCC - Omnium (A)]]+racers43[[#This Row],[Tour de Bowness - Omnium (A)]])</f>
        <v>0</v>
      </c>
      <c r="S28" s="47"/>
      <c r="T28" s="48">
        <v>15</v>
      </c>
      <c r="U28" s="49"/>
      <c r="V28" s="50"/>
      <c r="W28" s="49"/>
      <c r="X28" s="49"/>
      <c r="Y28" s="50"/>
      <c r="Z28" s="47"/>
      <c r="AA28" s="48"/>
      <c r="AB28" s="49"/>
      <c r="AC28" s="50"/>
      <c r="AD28" s="48"/>
      <c r="AE28" s="47"/>
      <c r="AF28" s="49"/>
      <c r="AG28" s="49"/>
      <c r="AH28" s="47"/>
      <c r="AI28" s="49"/>
      <c r="AJ28" s="47"/>
      <c r="AK28" s="47"/>
      <c r="AL28" s="50"/>
      <c r="AM28" s="47"/>
      <c r="AN28" s="48"/>
      <c r="AO28" s="49"/>
      <c r="AP28" s="50"/>
      <c r="AQ28" s="47"/>
      <c r="AR28" s="50"/>
      <c r="AS28" s="49"/>
      <c r="AT28" s="79"/>
    </row>
    <row r="29" spans="1:46" ht="15.75" thickBot="1" x14ac:dyDescent="0.3">
      <c r="A29" s="108"/>
      <c r="B29" s="108" t="s">
        <v>315</v>
      </c>
      <c r="C29" s="47" t="s">
        <v>382</v>
      </c>
      <c r="D29" s="47" t="s">
        <v>383</v>
      </c>
      <c r="E29" s="132" t="s">
        <v>263</v>
      </c>
      <c r="F29" s="39">
        <f t="shared" si="0"/>
        <v>14</v>
      </c>
      <c r="G29" s="40">
        <f t="shared" si="1"/>
        <v>20</v>
      </c>
      <c r="H29" s="40">
        <f t="shared" si="2"/>
        <v>16</v>
      </c>
      <c r="I29" s="42"/>
      <c r="J29" s="42"/>
      <c r="K29" s="42"/>
      <c r="L29" s="133">
        <v>0</v>
      </c>
      <c r="M29" s="129">
        <v>12</v>
      </c>
      <c r="N29" s="44"/>
      <c r="O29" s="44"/>
      <c r="P29" s="45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4</v>
      </c>
      <c r="Q29" s="46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4</v>
      </c>
      <c r="R29" s="46">
        <f>SUM(racers43[[#This Row],[RMCC - Omnium (A)]]+racers43[[#This Row],[Tour de Bowness - Omnium (A)]])</f>
        <v>6</v>
      </c>
      <c r="S29" s="47"/>
      <c r="T29" s="48"/>
      <c r="U29" s="49"/>
      <c r="V29" s="50"/>
      <c r="W29" s="49"/>
      <c r="X29" s="49"/>
      <c r="Y29" s="50"/>
      <c r="Z29" s="47"/>
      <c r="AA29" s="48"/>
      <c r="AB29" s="49">
        <v>4</v>
      </c>
      <c r="AC29" s="50">
        <v>4</v>
      </c>
      <c r="AD29" s="48">
        <v>6</v>
      </c>
      <c r="AE29" s="47"/>
      <c r="AF29" s="49"/>
      <c r="AG29" s="49"/>
      <c r="AH29" s="47"/>
      <c r="AI29" s="49"/>
      <c r="AJ29" s="47"/>
      <c r="AK29" s="47"/>
      <c r="AL29" s="50"/>
      <c r="AM29" s="47"/>
      <c r="AN29" s="48"/>
      <c r="AO29" s="49"/>
      <c r="AP29" s="50"/>
      <c r="AQ29" s="135"/>
      <c r="AR29" s="50"/>
      <c r="AS29" s="49"/>
      <c r="AT29" s="79"/>
    </row>
    <row r="30" spans="1:46" ht="15.75" thickBot="1" x14ac:dyDescent="0.3">
      <c r="A30" s="108"/>
      <c r="B30" s="108" t="s">
        <v>315</v>
      </c>
      <c r="C30" s="47" t="s">
        <v>748</v>
      </c>
      <c r="D30" s="47" t="s">
        <v>200</v>
      </c>
      <c r="E30" s="132" t="s">
        <v>48</v>
      </c>
      <c r="F30" s="39">
        <f t="shared" si="0"/>
        <v>14</v>
      </c>
      <c r="G30" s="40">
        <f t="shared" si="1"/>
        <v>14</v>
      </c>
      <c r="H30" s="134">
        <f t="shared" si="2"/>
        <v>0</v>
      </c>
      <c r="I30" s="42"/>
      <c r="J30" s="42"/>
      <c r="K30" s="42"/>
      <c r="L30" s="44"/>
      <c r="M30" s="45"/>
      <c r="N30" s="44"/>
      <c r="O30" s="44"/>
      <c r="P30" s="44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14</v>
      </c>
      <c r="Q30" s="45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0</v>
      </c>
      <c r="R30" s="46">
        <f>SUM(racers43[[#This Row],[RMCC - Omnium (A)]]+racers43[[#This Row],[Tour de Bowness - Omnium (A)]])</f>
        <v>0</v>
      </c>
      <c r="S30" s="47"/>
      <c r="T30" s="48"/>
      <c r="U30" s="49"/>
      <c r="V30" s="50"/>
      <c r="W30" s="49"/>
      <c r="X30" s="49"/>
      <c r="Y30" s="50"/>
      <c r="Z30" s="47"/>
      <c r="AA30" s="48"/>
      <c r="AB30" s="49"/>
      <c r="AC30" s="50"/>
      <c r="AD30" s="48"/>
      <c r="AE30" s="47"/>
      <c r="AF30" s="49">
        <v>6</v>
      </c>
      <c r="AG30" s="49"/>
      <c r="AH30" s="47">
        <v>8</v>
      </c>
      <c r="AI30" s="49"/>
      <c r="AJ30" s="47"/>
      <c r="AK30" s="47"/>
      <c r="AL30" s="50"/>
      <c r="AM30" s="47"/>
      <c r="AN30" s="48"/>
      <c r="AO30" s="49"/>
      <c r="AP30" s="50"/>
      <c r="AQ30" s="47"/>
      <c r="AR30" s="50"/>
      <c r="AS30" s="49"/>
      <c r="AT30" s="79"/>
    </row>
    <row r="31" spans="1:46" ht="15.75" thickBot="1" x14ac:dyDescent="0.3">
      <c r="A31" s="108"/>
      <c r="B31" s="130" t="s">
        <v>314</v>
      </c>
      <c r="C31" s="47" t="s">
        <v>384</v>
      </c>
      <c r="D31" s="47" t="s">
        <v>430</v>
      </c>
      <c r="E31" s="132" t="s">
        <v>78</v>
      </c>
      <c r="F31" s="39">
        <f t="shared" si="0"/>
        <v>12</v>
      </c>
      <c r="G31" s="52">
        <f t="shared" si="1"/>
        <v>30</v>
      </c>
      <c r="H31" s="40">
        <f t="shared" si="2"/>
        <v>0</v>
      </c>
      <c r="I31" s="42"/>
      <c r="J31" s="42"/>
      <c r="K31" s="42"/>
      <c r="L31" s="133">
        <v>18</v>
      </c>
      <c r="M31" s="129">
        <v>0</v>
      </c>
      <c r="N31" s="44"/>
      <c r="O31" s="44"/>
      <c r="P31" s="45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12</v>
      </c>
      <c r="Q31" s="46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0</v>
      </c>
      <c r="R31" s="46">
        <f>SUM(racers43[[#This Row],[RMCC - Omnium (A)]]+racers43[[#This Row],[Tour de Bowness - Omnium (A)]])</f>
        <v>0</v>
      </c>
      <c r="S31" s="47"/>
      <c r="T31" s="48"/>
      <c r="U31" s="49"/>
      <c r="V31" s="50"/>
      <c r="W31" s="49"/>
      <c r="X31" s="49"/>
      <c r="Y31" s="50"/>
      <c r="Z31" s="47"/>
      <c r="AA31" s="48"/>
      <c r="AB31" s="49"/>
      <c r="AC31" s="50"/>
      <c r="AD31" s="48"/>
      <c r="AE31" s="47"/>
      <c r="AF31" s="49"/>
      <c r="AG31" s="49"/>
      <c r="AH31" s="47"/>
      <c r="AI31" s="49"/>
      <c r="AJ31" s="47"/>
      <c r="AK31" s="47"/>
      <c r="AL31" s="50"/>
      <c r="AM31" s="47"/>
      <c r="AN31" s="48"/>
      <c r="AO31" s="49"/>
      <c r="AP31" s="50"/>
      <c r="AQ31" s="47"/>
      <c r="AR31" s="50"/>
      <c r="AS31" s="49">
        <v>12</v>
      </c>
      <c r="AT31" s="79"/>
    </row>
    <row r="32" spans="1:46" ht="15.75" thickBot="1" x14ac:dyDescent="0.3">
      <c r="A32" s="108"/>
      <c r="B32" s="108" t="s">
        <v>314</v>
      </c>
      <c r="C32" s="47" t="s">
        <v>488</v>
      </c>
      <c r="D32" s="47" t="s">
        <v>489</v>
      </c>
      <c r="E32" s="132" t="s">
        <v>264</v>
      </c>
      <c r="F32" s="39">
        <f t="shared" si="0"/>
        <v>12</v>
      </c>
      <c r="G32" s="52">
        <f t="shared" si="1"/>
        <v>22</v>
      </c>
      <c r="H32" s="40">
        <f t="shared" si="2"/>
        <v>0</v>
      </c>
      <c r="I32" s="42"/>
      <c r="J32" s="42"/>
      <c r="K32" s="42"/>
      <c r="L32" s="118">
        <v>10</v>
      </c>
      <c r="M32" s="129">
        <v>0</v>
      </c>
      <c r="N32" s="44"/>
      <c r="O32" s="44"/>
      <c r="P32" s="45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12</v>
      </c>
      <c r="Q32" s="46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0</v>
      </c>
      <c r="R32" s="46">
        <f>SUM(racers43[[#This Row],[RMCC - Omnium (A)]]+racers43[[#This Row],[Tour de Bowness - Omnium (A)]])</f>
        <v>0</v>
      </c>
      <c r="S32" s="47"/>
      <c r="T32" s="48"/>
      <c r="U32" s="49"/>
      <c r="V32" s="50"/>
      <c r="W32" s="49"/>
      <c r="X32" s="49"/>
      <c r="Y32" s="50"/>
      <c r="Z32" s="47"/>
      <c r="AA32" s="48"/>
      <c r="AB32" s="49"/>
      <c r="AC32" s="50"/>
      <c r="AD32" s="48"/>
      <c r="AE32" s="47"/>
      <c r="AF32" s="49"/>
      <c r="AG32" s="49"/>
      <c r="AH32" s="47"/>
      <c r="AI32" s="49"/>
      <c r="AJ32" s="47"/>
      <c r="AK32" s="47"/>
      <c r="AL32" s="50"/>
      <c r="AM32" s="47">
        <v>12</v>
      </c>
      <c r="AN32" s="48"/>
      <c r="AO32" s="49"/>
      <c r="AP32" s="50"/>
      <c r="AQ32" s="47"/>
      <c r="AR32" s="50"/>
      <c r="AS32" s="49"/>
      <c r="AT32" s="79"/>
    </row>
    <row r="33" spans="1:46" ht="15.75" thickBot="1" x14ac:dyDescent="0.3">
      <c r="A33" s="108"/>
      <c r="B33" s="108" t="s">
        <v>315</v>
      </c>
      <c r="C33" s="47" t="s">
        <v>604</v>
      </c>
      <c r="D33" s="47" t="s">
        <v>603</v>
      </c>
      <c r="E33" s="132" t="s">
        <v>34</v>
      </c>
      <c r="F33" s="39">
        <f t="shared" si="0"/>
        <v>12</v>
      </c>
      <c r="G33" s="40">
        <f t="shared" si="1"/>
        <v>12</v>
      </c>
      <c r="H33" s="134">
        <f t="shared" si="2"/>
        <v>0</v>
      </c>
      <c r="I33" s="42"/>
      <c r="J33" s="42"/>
      <c r="K33" s="42"/>
      <c r="L33" s="133">
        <v>0</v>
      </c>
      <c r="M33" s="129">
        <v>0</v>
      </c>
      <c r="N33" s="44"/>
      <c r="O33" s="44"/>
      <c r="P33" s="45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12</v>
      </c>
      <c r="Q33" s="46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0</v>
      </c>
      <c r="R33" s="46">
        <f>SUM(racers43[[#This Row],[RMCC - Omnium (A)]]+racers43[[#This Row],[Tour de Bowness - Omnium (A)]])</f>
        <v>0</v>
      </c>
      <c r="S33" s="47"/>
      <c r="T33" s="48">
        <v>12</v>
      </c>
      <c r="U33" s="49"/>
      <c r="V33" s="50"/>
      <c r="W33" s="49"/>
      <c r="X33" s="49"/>
      <c r="Y33" s="50"/>
      <c r="Z33" s="47"/>
      <c r="AA33" s="48"/>
      <c r="AB33" s="49"/>
      <c r="AC33" s="50"/>
      <c r="AD33" s="48"/>
      <c r="AE33" s="47"/>
      <c r="AF33" s="49"/>
      <c r="AG33" s="49"/>
      <c r="AH33" s="47"/>
      <c r="AI33" s="49"/>
      <c r="AJ33" s="47"/>
      <c r="AK33" s="47"/>
      <c r="AL33" s="50"/>
      <c r="AM33" s="47"/>
      <c r="AN33" s="48"/>
      <c r="AO33" s="49"/>
      <c r="AP33" s="50"/>
      <c r="AQ33" s="47"/>
      <c r="AR33" s="50"/>
      <c r="AS33" s="49"/>
      <c r="AT33" s="79"/>
    </row>
    <row r="34" spans="1:46" ht="15.75" thickBot="1" x14ac:dyDescent="0.3">
      <c r="A34" s="108"/>
      <c r="B34" s="108" t="s">
        <v>315</v>
      </c>
      <c r="C34" s="47" t="s">
        <v>607</v>
      </c>
      <c r="D34" s="47" t="s">
        <v>98</v>
      </c>
      <c r="E34" s="132" t="s">
        <v>456</v>
      </c>
      <c r="F34" s="39">
        <f t="shared" ref="F34:F57" si="3">SUM(P34,Q34,R34)</f>
        <v>9</v>
      </c>
      <c r="G34" s="40">
        <f t="shared" ref="G34:G57" si="4">SUM(H34,I34,J34,K34,L34,N34,P34)</f>
        <v>9</v>
      </c>
      <c r="H34" s="134">
        <f t="shared" ref="H34:H57" si="5">+IF(SUM(M34,O34,Q34)&gt;20,20,SUM(M34,O34,Q34))</f>
        <v>0</v>
      </c>
      <c r="I34" s="42"/>
      <c r="J34" s="42"/>
      <c r="K34" s="42"/>
      <c r="L34" s="44"/>
      <c r="M34" s="45"/>
      <c r="N34" s="44"/>
      <c r="O34" s="44"/>
      <c r="P34" s="44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9</v>
      </c>
      <c r="Q34" s="45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0</v>
      </c>
      <c r="R34" s="46">
        <f>SUM(racers43[[#This Row],[RMCC - Omnium (A)]]+racers43[[#This Row],[Tour de Bowness - Omnium (A)]])</f>
        <v>0</v>
      </c>
      <c r="S34" s="47"/>
      <c r="T34" s="48">
        <v>8</v>
      </c>
      <c r="U34" s="49"/>
      <c r="V34" s="50"/>
      <c r="W34" s="49"/>
      <c r="X34" s="49"/>
      <c r="Y34" s="50"/>
      <c r="Z34" s="47"/>
      <c r="AA34" s="48"/>
      <c r="AB34" s="49"/>
      <c r="AC34" s="50">
        <v>1</v>
      </c>
      <c r="AD34" s="48"/>
      <c r="AE34" s="47"/>
      <c r="AF34" s="49"/>
      <c r="AG34" s="49"/>
      <c r="AH34" s="47"/>
      <c r="AI34" s="49"/>
      <c r="AJ34" s="47"/>
      <c r="AK34" s="47"/>
      <c r="AL34" s="50"/>
      <c r="AM34" s="47"/>
      <c r="AN34" s="48"/>
      <c r="AO34" s="49"/>
      <c r="AP34" s="50"/>
      <c r="AQ34" s="47"/>
      <c r="AR34" s="50"/>
      <c r="AS34" s="49"/>
      <c r="AT34" s="79"/>
    </row>
    <row r="35" spans="1:46" ht="15.75" thickBot="1" x14ac:dyDescent="0.3">
      <c r="A35" s="150"/>
      <c r="B35" s="150" t="s">
        <v>314</v>
      </c>
      <c r="C35" s="64" t="s">
        <v>380</v>
      </c>
      <c r="D35" s="64" t="s">
        <v>381</v>
      </c>
      <c r="E35" s="151" t="s">
        <v>31</v>
      </c>
      <c r="F35" s="58">
        <f t="shared" si="3"/>
        <v>8</v>
      </c>
      <c r="G35" s="179">
        <f t="shared" si="4"/>
        <v>35</v>
      </c>
      <c r="H35" s="59">
        <f t="shared" si="5"/>
        <v>15</v>
      </c>
      <c r="I35" s="42"/>
      <c r="J35" s="42"/>
      <c r="K35" s="42"/>
      <c r="L35" s="152">
        <v>12</v>
      </c>
      <c r="M35" s="153">
        <v>15</v>
      </c>
      <c r="N35" s="63"/>
      <c r="O35" s="63"/>
      <c r="P35" s="83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8</v>
      </c>
      <c r="Q35" s="84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0</v>
      </c>
      <c r="R35" s="84">
        <f>SUM(racers43[[#This Row],[RMCC - Omnium (A)]]+racers43[[#This Row],[Tour de Bowness - Omnium (A)]])</f>
        <v>0</v>
      </c>
      <c r="S35" s="64"/>
      <c r="T35" s="65"/>
      <c r="U35" s="66"/>
      <c r="V35" s="67"/>
      <c r="W35" s="66"/>
      <c r="X35" s="66"/>
      <c r="Y35" s="67"/>
      <c r="Z35" s="64"/>
      <c r="AA35" s="65"/>
      <c r="AB35" s="66"/>
      <c r="AC35" s="67"/>
      <c r="AD35" s="65"/>
      <c r="AE35" s="64"/>
      <c r="AF35" s="66"/>
      <c r="AG35" s="66"/>
      <c r="AH35" s="64"/>
      <c r="AI35" s="66"/>
      <c r="AJ35" s="64"/>
      <c r="AK35" s="64">
        <v>8</v>
      </c>
      <c r="AL35" s="67"/>
      <c r="AM35" s="64"/>
      <c r="AN35" s="65"/>
      <c r="AO35" s="66"/>
      <c r="AP35" s="67"/>
      <c r="AQ35" s="64"/>
      <c r="AR35" s="67"/>
      <c r="AS35" s="66"/>
      <c r="AT35" s="79"/>
    </row>
    <row r="36" spans="1:46" ht="15.75" thickBot="1" x14ac:dyDescent="0.3">
      <c r="A36" s="150"/>
      <c r="B36" s="150" t="s">
        <v>315</v>
      </c>
      <c r="C36" s="64" t="s">
        <v>304</v>
      </c>
      <c r="D36" s="64" t="s">
        <v>305</v>
      </c>
      <c r="E36" s="151" t="s">
        <v>294</v>
      </c>
      <c r="F36" s="58">
        <f t="shared" si="3"/>
        <v>8</v>
      </c>
      <c r="G36" s="59">
        <f t="shared" si="4"/>
        <v>18</v>
      </c>
      <c r="H36" s="59">
        <f t="shared" si="5"/>
        <v>0</v>
      </c>
      <c r="I36" s="42"/>
      <c r="J36" s="42"/>
      <c r="K36" s="42"/>
      <c r="L36" s="152">
        <v>10</v>
      </c>
      <c r="M36" s="153">
        <v>0</v>
      </c>
      <c r="N36" s="63"/>
      <c r="O36" s="63"/>
      <c r="P36" s="83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8</v>
      </c>
      <c r="Q36" s="84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0</v>
      </c>
      <c r="R36" s="84">
        <f>SUM(racers43[[#This Row],[RMCC - Omnium (A)]]+racers43[[#This Row],[Tour de Bowness - Omnium (A)]])</f>
        <v>0</v>
      </c>
      <c r="S36" s="64"/>
      <c r="T36" s="65"/>
      <c r="U36" s="66"/>
      <c r="V36" s="67"/>
      <c r="W36" s="66"/>
      <c r="X36" s="66"/>
      <c r="Y36" s="67"/>
      <c r="Z36" s="64"/>
      <c r="AA36" s="65"/>
      <c r="AB36" s="66"/>
      <c r="AC36" s="67"/>
      <c r="AD36" s="65"/>
      <c r="AE36" s="64"/>
      <c r="AF36" s="66"/>
      <c r="AG36" s="66"/>
      <c r="AH36" s="64"/>
      <c r="AI36" s="66"/>
      <c r="AJ36" s="64"/>
      <c r="AK36" s="64"/>
      <c r="AL36" s="67">
        <v>8</v>
      </c>
      <c r="AM36" s="64"/>
      <c r="AN36" s="65"/>
      <c r="AO36" s="66"/>
      <c r="AP36" s="67"/>
      <c r="AQ36" s="64"/>
      <c r="AR36" s="67"/>
      <c r="AS36" s="66"/>
      <c r="AT36" s="79"/>
    </row>
    <row r="37" spans="1:46" ht="15.75" thickBot="1" x14ac:dyDescent="0.3">
      <c r="A37" s="150"/>
      <c r="B37" s="150" t="s">
        <v>315</v>
      </c>
      <c r="C37" s="64" t="s">
        <v>619</v>
      </c>
      <c r="D37" s="64" t="s">
        <v>620</v>
      </c>
      <c r="E37" s="151" t="s">
        <v>294</v>
      </c>
      <c r="F37" s="58">
        <f t="shared" si="3"/>
        <v>8</v>
      </c>
      <c r="G37" s="59">
        <f t="shared" si="4"/>
        <v>8</v>
      </c>
      <c r="H37" s="157">
        <f t="shared" si="5"/>
        <v>0</v>
      </c>
      <c r="I37" s="42"/>
      <c r="J37" s="42"/>
      <c r="K37" s="42"/>
      <c r="L37" s="63"/>
      <c r="M37" s="83"/>
      <c r="N37" s="63"/>
      <c r="O37" s="63"/>
      <c r="P37" s="63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8</v>
      </c>
      <c r="Q37" s="83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0</v>
      </c>
      <c r="R37" s="84">
        <f>SUM(racers43[[#This Row],[RMCC - Omnium (A)]]+racers43[[#This Row],[Tour de Bowness - Omnium (A)]])</f>
        <v>0</v>
      </c>
      <c r="S37" s="64"/>
      <c r="T37" s="65"/>
      <c r="U37" s="66">
        <v>8</v>
      </c>
      <c r="V37" s="67"/>
      <c r="W37" s="66"/>
      <c r="X37" s="66"/>
      <c r="Y37" s="67"/>
      <c r="Z37" s="64"/>
      <c r="AA37" s="65"/>
      <c r="AB37" s="66"/>
      <c r="AC37" s="67"/>
      <c r="AD37" s="65"/>
      <c r="AE37" s="64"/>
      <c r="AF37" s="66"/>
      <c r="AG37" s="66"/>
      <c r="AH37" s="64"/>
      <c r="AI37" s="66"/>
      <c r="AJ37" s="64"/>
      <c r="AK37" s="64"/>
      <c r="AL37" s="67"/>
      <c r="AM37" s="64"/>
      <c r="AN37" s="65"/>
      <c r="AO37" s="66"/>
      <c r="AP37" s="67"/>
      <c r="AQ37" s="64"/>
      <c r="AR37" s="67"/>
      <c r="AS37" s="66"/>
      <c r="AT37" s="79"/>
    </row>
    <row r="38" spans="1:46" ht="15.75" thickBot="1" x14ac:dyDescent="0.3">
      <c r="A38" s="150"/>
      <c r="B38" s="176" t="s">
        <v>315</v>
      </c>
      <c r="C38" s="57" t="s">
        <v>486</v>
      </c>
      <c r="D38" s="57" t="s">
        <v>487</v>
      </c>
      <c r="E38" s="158" t="s">
        <v>34</v>
      </c>
      <c r="F38" s="63">
        <f t="shared" si="3"/>
        <v>6</v>
      </c>
      <c r="G38" s="149">
        <f t="shared" si="4"/>
        <v>14</v>
      </c>
      <c r="H38" s="59">
        <f t="shared" si="5"/>
        <v>2</v>
      </c>
      <c r="I38" s="42"/>
      <c r="J38" s="42"/>
      <c r="K38" s="42"/>
      <c r="L38" s="159">
        <v>12</v>
      </c>
      <c r="M38" s="153">
        <v>0</v>
      </c>
      <c r="N38" s="63"/>
      <c r="O38" s="63"/>
      <c r="P38" s="83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0</v>
      </c>
      <c r="Q38" s="84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2</v>
      </c>
      <c r="R38" s="84">
        <f>SUM(racers43[[#This Row],[RMCC - Omnium (A)]]+racers43[[#This Row],[Tour de Bowness - Omnium (A)]])</f>
        <v>4</v>
      </c>
      <c r="S38" s="64"/>
      <c r="T38" s="65"/>
      <c r="U38" s="66"/>
      <c r="V38" s="67"/>
      <c r="W38" s="66"/>
      <c r="X38" s="66"/>
      <c r="Y38" s="67"/>
      <c r="Z38" s="64"/>
      <c r="AA38" s="65"/>
      <c r="AB38" s="66"/>
      <c r="AC38" s="67"/>
      <c r="AD38" s="65"/>
      <c r="AE38" s="64"/>
      <c r="AF38" s="66"/>
      <c r="AG38" s="66"/>
      <c r="AH38" s="64"/>
      <c r="AI38" s="66"/>
      <c r="AJ38" s="64"/>
      <c r="AK38" s="64"/>
      <c r="AL38" s="67"/>
      <c r="AM38" s="64"/>
      <c r="AN38" s="65">
        <v>2</v>
      </c>
      <c r="AO38" s="66"/>
      <c r="AP38" s="67">
        <v>4</v>
      </c>
      <c r="AQ38" s="64"/>
      <c r="AR38" s="67"/>
      <c r="AS38" s="66"/>
      <c r="AT38" s="79"/>
    </row>
    <row r="39" spans="1:46" ht="15.75" thickBot="1" x14ac:dyDescent="0.3">
      <c r="A39" s="150"/>
      <c r="B39" s="150" t="s">
        <v>314</v>
      </c>
      <c r="C39" s="64" t="s">
        <v>238</v>
      </c>
      <c r="D39" s="64" t="s">
        <v>239</v>
      </c>
      <c r="E39" s="151" t="s">
        <v>19</v>
      </c>
      <c r="F39" s="58">
        <f t="shared" si="3"/>
        <v>6</v>
      </c>
      <c r="G39" s="59">
        <f t="shared" si="4"/>
        <v>12</v>
      </c>
      <c r="H39" s="59">
        <f t="shared" si="5"/>
        <v>0</v>
      </c>
      <c r="I39" s="42"/>
      <c r="J39" s="42"/>
      <c r="K39" s="42"/>
      <c r="L39" s="159">
        <v>6</v>
      </c>
      <c r="M39" s="153">
        <v>0</v>
      </c>
      <c r="N39" s="63"/>
      <c r="O39" s="63"/>
      <c r="P39" s="83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6</v>
      </c>
      <c r="Q39" s="84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0</v>
      </c>
      <c r="R39" s="84">
        <f>SUM(racers43[[#This Row],[RMCC - Omnium (A)]]+racers43[[#This Row],[Tour de Bowness - Omnium (A)]])</f>
        <v>0</v>
      </c>
      <c r="S39" s="64"/>
      <c r="T39" s="65"/>
      <c r="U39" s="66">
        <v>4</v>
      </c>
      <c r="V39" s="67"/>
      <c r="W39" s="66"/>
      <c r="X39" s="66"/>
      <c r="Y39" s="67"/>
      <c r="Z39" s="64"/>
      <c r="AA39" s="65">
        <v>2</v>
      </c>
      <c r="AB39" s="66"/>
      <c r="AC39" s="67"/>
      <c r="AD39" s="65"/>
      <c r="AE39" s="64"/>
      <c r="AF39" s="66"/>
      <c r="AG39" s="66"/>
      <c r="AH39" s="64"/>
      <c r="AI39" s="66"/>
      <c r="AJ39" s="64"/>
      <c r="AK39" s="64"/>
      <c r="AL39" s="67"/>
      <c r="AM39" s="64"/>
      <c r="AN39" s="65"/>
      <c r="AO39" s="66"/>
      <c r="AP39" s="67"/>
      <c r="AQ39" s="64"/>
      <c r="AR39" s="67"/>
      <c r="AS39" s="66"/>
      <c r="AT39" s="79"/>
    </row>
    <row r="40" spans="1:46" ht="15.75" thickBot="1" x14ac:dyDescent="0.3">
      <c r="A40" s="150"/>
      <c r="B40" s="150" t="s">
        <v>315</v>
      </c>
      <c r="C40" s="64" t="s">
        <v>710</v>
      </c>
      <c r="D40" s="64" t="s">
        <v>711</v>
      </c>
      <c r="E40" s="151" t="s">
        <v>294</v>
      </c>
      <c r="F40" s="58">
        <f t="shared" si="3"/>
        <v>6</v>
      </c>
      <c r="G40" s="59">
        <f t="shared" si="4"/>
        <v>6</v>
      </c>
      <c r="H40" s="157">
        <f t="shared" si="5"/>
        <v>0</v>
      </c>
      <c r="I40" s="42"/>
      <c r="J40" s="42"/>
      <c r="K40" s="42"/>
      <c r="L40" s="63"/>
      <c r="M40" s="83"/>
      <c r="N40" s="63"/>
      <c r="O40" s="63"/>
      <c r="P40" s="63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6</v>
      </c>
      <c r="Q40" s="83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0</v>
      </c>
      <c r="R40" s="84">
        <f>SUM(racers43[[#This Row],[RMCC - Omnium (A)]]+racers43[[#This Row],[Tour de Bowness - Omnium (A)]])</f>
        <v>0</v>
      </c>
      <c r="S40" s="64"/>
      <c r="T40" s="65"/>
      <c r="U40" s="66"/>
      <c r="V40" s="67"/>
      <c r="W40" s="66"/>
      <c r="X40" s="66"/>
      <c r="Y40" s="67"/>
      <c r="Z40" s="64"/>
      <c r="AA40" s="65">
        <v>6</v>
      </c>
      <c r="AB40" s="66"/>
      <c r="AC40" s="67"/>
      <c r="AD40" s="65"/>
      <c r="AE40" s="64"/>
      <c r="AF40" s="66"/>
      <c r="AG40" s="66"/>
      <c r="AH40" s="64"/>
      <c r="AI40" s="66"/>
      <c r="AJ40" s="64"/>
      <c r="AK40" s="64"/>
      <c r="AL40" s="67"/>
      <c r="AM40" s="64"/>
      <c r="AN40" s="65"/>
      <c r="AO40" s="66"/>
      <c r="AP40" s="67"/>
      <c r="AQ40" s="64"/>
      <c r="AR40" s="67"/>
      <c r="AS40" s="66"/>
      <c r="AT40" s="79"/>
    </row>
    <row r="41" spans="1:46" ht="15.75" thickBot="1" x14ac:dyDescent="0.3">
      <c r="A41" s="150"/>
      <c r="B41" s="150" t="s">
        <v>315</v>
      </c>
      <c r="C41" s="64" t="s">
        <v>671</v>
      </c>
      <c r="D41" s="64" t="s">
        <v>672</v>
      </c>
      <c r="E41" s="151" t="s">
        <v>136</v>
      </c>
      <c r="F41" s="58">
        <f t="shared" si="3"/>
        <v>4</v>
      </c>
      <c r="G41" s="59">
        <f t="shared" si="4"/>
        <v>4</v>
      </c>
      <c r="H41" s="157">
        <f t="shared" si="5"/>
        <v>4</v>
      </c>
      <c r="I41" s="42"/>
      <c r="J41" s="42"/>
      <c r="K41" s="42"/>
      <c r="L41" s="63"/>
      <c r="M41" s="83"/>
      <c r="N41" s="63"/>
      <c r="O41" s="63"/>
      <c r="P41" s="63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0</v>
      </c>
      <c r="Q41" s="83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4</v>
      </c>
      <c r="R41" s="84">
        <f>SUM(racers43[[#This Row],[RMCC - Omnium (A)]]+racers43[[#This Row],[Tour de Bowness - Omnium (A)]])</f>
        <v>0</v>
      </c>
      <c r="S41" s="64"/>
      <c r="T41" s="65"/>
      <c r="U41" s="66"/>
      <c r="V41" s="67"/>
      <c r="W41" s="66"/>
      <c r="X41" s="66">
        <v>4</v>
      </c>
      <c r="Y41" s="67"/>
      <c r="Z41" s="64"/>
      <c r="AA41" s="65"/>
      <c r="AB41" s="66"/>
      <c r="AC41" s="67"/>
      <c r="AD41" s="65"/>
      <c r="AE41" s="64"/>
      <c r="AF41" s="66"/>
      <c r="AG41" s="66"/>
      <c r="AH41" s="64"/>
      <c r="AI41" s="66"/>
      <c r="AJ41" s="64"/>
      <c r="AK41" s="64"/>
      <c r="AL41" s="67"/>
      <c r="AM41" s="64"/>
      <c r="AN41" s="65"/>
      <c r="AO41" s="66"/>
      <c r="AP41" s="67"/>
      <c r="AQ41" s="64"/>
      <c r="AR41" s="67"/>
      <c r="AS41" s="66"/>
      <c r="AT41" s="79"/>
    </row>
    <row r="42" spans="1:46" ht="15.75" thickBot="1" x14ac:dyDescent="0.3">
      <c r="A42" s="150"/>
      <c r="B42" s="150" t="s">
        <v>315</v>
      </c>
      <c r="C42" s="64" t="s">
        <v>673</v>
      </c>
      <c r="D42" s="64" t="s">
        <v>674</v>
      </c>
      <c r="E42" s="151" t="s">
        <v>48</v>
      </c>
      <c r="F42" s="58">
        <f t="shared" si="3"/>
        <v>2</v>
      </c>
      <c r="G42" s="59">
        <f t="shared" si="4"/>
        <v>12</v>
      </c>
      <c r="H42" s="157">
        <f t="shared" si="5"/>
        <v>2</v>
      </c>
      <c r="I42" s="42"/>
      <c r="J42" s="42"/>
      <c r="K42" s="42">
        <v>10</v>
      </c>
      <c r="L42" s="63"/>
      <c r="M42" s="83"/>
      <c r="N42" s="63"/>
      <c r="O42" s="63"/>
      <c r="P42" s="63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0</v>
      </c>
      <c r="Q42" s="83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2</v>
      </c>
      <c r="R42" s="84">
        <f>SUM(racers43[[#This Row],[RMCC - Omnium (A)]]+racers43[[#This Row],[Tour de Bowness - Omnium (A)]])</f>
        <v>0</v>
      </c>
      <c r="S42" s="64"/>
      <c r="T42" s="65"/>
      <c r="U42" s="66"/>
      <c r="V42" s="67"/>
      <c r="W42" s="66"/>
      <c r="X42" s="66">
        <v>2</v>
      </c>
      <c r="Y42" s="67"/>
      <c r="Z42" s="64"/>
      <c r="AA42" s="65"/>
      <c r="AB42" s="66"/>
      <c r="AC42" s="67"/>
      <c r="AD42" s="65"/>
      <c r="AE42" s="64"/>
      <c r="AF42" s="66"/>
      <c r="AG42" s="66"/>
      <c r="AH42" s="64"/>
      <c r="AI42" s="66"/>
      <c r="AJ42" s="64"/>
      <c r="AK42" s="64"/>
      <c r="AL42" s="67"/>
      <c r="AM42" s="64"/>
      <c r="AN42" s="65"/>
      <c r="AO42" s="66"/>
      <c r="AP42" s="67"/>
      <c r="AQ42" s="64"/>
      <c r="AR42" s="67"/>
      <c r="AS42" s="66"/>
      <c r="AT42" s="79"/>
    </row>
    <row r="43" spans="1:46" ht="15.75" thickBot="1" x14ac:dyDescent="0.3">
      <c r="A43" s="150"/>
      <c r="B43" s="150" t="s">
        <v>315</v>
      </c>
      <c r="C43" s="64" t="s">
        <v>207</v>
      </c>
      <c r="D43" s="64" t="s">
        <v>521</v>
      </c>
      <c r="E43" s="151" t="s">
        <v>52</v>
      </c>
      <c r="F43" s="58">
        <f t="shared" si="3"/>
        <v>0</v>
      </c>
      <c r="G43" s="149">
        <f t="shared" si="4"/>
        <v>20</v>
      </c>
      <c r="H43" s="59">
        <f t="shared" si="5"/>
        <v>0</v>
      </c>
      <c r="I43" s="42"/>
      <c r="J43" s="42"/>
      <c r="K43" s="42"/>
      <c r="L43" s="152">
        <v>20</v>
      </c>
      <c r="M43" s="153">
        <v>0</v>
      </c>
      <c r="N43" s="63"/>
      <c r="O43" s="63"/>
      <c r="P43" s="83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0</v>
      </c>
      <c r="Q43" s="84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0</v>
      </c>
      <c r="R43" s="84">
        <f>SUM(racers43[[#This Row],[RMCC - Omnium (A)]]+racers43[[#This Row],[Tour de Bowness - Omnium (A)]])</f>
        <v>0</v>
      </c>
      <c r="S43" s="64"/>
      <c r="T43" s="65"/>
      <c r="U43" s="66"/>
      <c r="V43" s="67"/>
      <c r="W43" s="66"/>
      <c r="X43" s="66"/>
      <c r="Y43" s="67"/>
      <c r="Z43" s="64"/>
      <c r="AA43" s="65"/>
      <c r="AB43" s="66"/>
      <c r="AC43" s="67"/>
      <c r="AD43" s="65"/>
      <c r="AE43" s="64"/>
      <c r="AF43" s="66"/>
      <c r="AG43" s="66"/>
      <c r="AH43" s="64"/>
      <c r="AI43" s="66"/>
      <c r="AJ43" s="64"/>
      <c r="AK43" s="64"/>
      <c r="AL43" s="67"/>
      <c r="AM43" s="64"/>
      <c r="AN43" s="65"/>
      <c r="AO43" s="66"/>
      <c r="AP43" s="67"/>
      <c r="AQ43" s="64"/>
      <c r="AR43" s="67"/>
      <c r="AS43" s="66"/>
      <c r="AT43" s="79"/>
    </row>
    <row r="44" spans="1:46" ht="15.75" thickBot="1" x14ac:dyDescent="0.3">
      <c r="A44" s="150"/>
      <c r="B44" s="150" t="s">
        <v>315</v>
      </c>
      <c r="C44" s="64" t="s">
        <v>444</v>
      </c>
      <c r="D44" s="64" t="s">
        <v>445</v>
      </c>
      <c r="E44" s="151" t="s">
        <v>48</v>
      </c>
      <c r="F44" s="58">
        <f t="shared" si="3"/>
        <v>0</v>
      </c>
      <c r="G44" s="59">
        <f t="shared" si="4"/>
        <v>18</v>
      </c>
      <c r="H44" s="59">
        <f t="shared" si="5"/>
        <v>0</v>
      </c>
      <c r="I44" s="42"/>
      <c r="J44" s="42"/>
      <c r="K44" s="42"/>
      <c r="L44" s="152">
        <v>18</v>
      </c>
      <c r="M44" s="153">
        <v>0</v>
      </c>
      <c r="N44" s="63"/>
      <c r="O44" s="63"/>
      <c r="P44" s="83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0</v>
      </c>
      <c r="Q44" s="84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0</v>
      </c>
      <c r="R44" s="84">
        <f>SUM(racers43[[#This Row],[RMCC - Omnium (A)]]+racers43[[#This Row],[Tour de Bowness - Omnium (A)]])</f>
        <v>0</v>
      </c>
      <c r="S44" s="64"/>
      <c r="T44" s="65"/>
      <c r="U44" s="66"/>
      <c r="V44" s="67"/>
      <c r="W44" s="66"/>
      <c r="X44" s="66"/>
      <c r="Y44" s="67"/>
      <c r="Z44" s="64"/>
      <c r="AA44" s="65"/>
      <c r="AB44" s="66"/>
      <c r="AC44" s="67"/>
      <c r="AD44" s="65"/>
      <c r="AE44" s="64"/>
      <c r="AF44" s="66"/>
      <c r="AG44" s="66"/>
      <c r="AH44" s="64"/>
      <c r="AI44" s="66"/>
      <c r="AJ44" s="64"/>
      <c r="AK44" s="64"/>
      <c r="AL44" s="67"/>
      <c r="AM44" s="64"/>
      <c r="AN44" s="65"/>
      <c r="AO44" s="66"/>
      <c r="AP44" s="67"/>
      <c r="AQ44" s="178"/>
      <c r="AR44" s="67"/>
      <c r="AS44" s="66"/>
      <c r="AT44" s="79"/>
    </row>
    <row r="45" spans="1:46" ht="15.75" thickBot="1" x14ac:dyDescent="0.3">
      <c r="A45" s="150"/>
      <c r="B45" s="150" t="s">
        <v>314</v>
      </c>
      <c r="C45" s="57" t="s">
        <v>197</v>
      </c>
      <c r="D45" s="57" t="s">
        <v>198</v>
      </c>
      <c r="E45" s="158" t="s">
        <v>48</v>
      </c>
      <c r="F45" s="58">
        <f t="shared" si="3"/>
        <v>0</v>
      </c>
      <c r="G45" s="59">
        <f t="shared" si="4"/>
        <v>14</v>
      </c>
      <c r="H45" s="59">
        <f t="shared" si="5"/>
        <v>0</v>
      </c>
      <c r="I45" s="42"/>
      <c r="J45" s="42"/>
      <c r="K45" s="42"/>
      <c r="L45" s="159">
        <v>14</v>
      </c>
      <c r="M45" s="153">
        <v>0</v>
      </c>
      <c r="N45" s="63"/>
      <c r="O45" s="63"/>
      <c r="P45" s="83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0</v>
      </c>
      <c r="Q45" s="84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0</v>
      </c>
      <c r="R45" s="84">
        <f>SUM(racers43[[#This Row],[RMCC - Omnium (A)]]+racers43[[#This Row],[Tour de Bowness - Omnium (A)]])</f>
        <v>0</v>
      </c>
      <c r="S45" s="64"/>
      <c r="T45" s="65"/>
      <c r="U45" s="66"/>
      <c r="V45" s="67"/>
      <c r="W45" s="66"/>
      <c r="X45" s="66"/>
      <c r="Y45" s="67"/>
      <c r="Z45" s="64"/>
      <c r="AA45" s="65"/>
      <c r="AB45" s="66"/>
      <c r="AC45" s="67"/>
      <c r="AD45" s="65"/>
      <c r="AE45" s="64"/>
      <c r="AF45" s="66"/>
      <c r="AG45" s="66"/>
      <c r="AH45" s="64"/>
      <c r="AI45" s="66"/>
      <c r="AJ45" s="64"/>
      <c r="AK45" s="64"/>
      <c r="AL45" s="67"/>
      <c r="AM45" s="64"/>
      <c r="AN45" s="65"/>
      <c r="AO45" s="66"/>
      <c r="AP45" s="67"/>
      <c r="AQ45" s="64"/>
      <c r="AR45" s="67"/>
      <c r="AS45" s="66"/>
      <c r="AT45" s="79"/>
    </row>
    <row r="46" spans="1:46" ht="15.75" thickBot="1" x14ac:dyDescent="0.3">
      <c r="A46" s="150"/>
      <c r="B46" s="150" t="s">
        <v>315</v>
      </c>
      <c r="C46" s="64" t="s">
        <v>348</v>
      </c>
      <c r="D46" s="64" t="s">
        <v>347</v>
      </c>
      <c r="E46" s="151" t="s">
        <v>17</v>
      </c>
      <c r="F46" s="58">
        <f t="shared" si="3"/>
        <v>0</v>
      </c>
      <c r="G46" s="59">
        <f t="shared" si="4"/>
        <v>12</v>
      </c>
      <c r="H46" s="157">
        <f t="shared" si="5"/>
        <v>0</v>
      </c>
      <c r="I46" s="42"/>
      <c r="J46" s="42"/>
      <c r="K46" s="42"/>
      <c r="L46" s="152">
        <v>12</v>
      </c>
      <c r="M46" s="153">
        <v>0</v>
      </c>
      <c r="N46" s="63"/>
      <c r="O46" s="63"/>
      <c r="P46" s="83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0</v>
      </c>
      <c r="Q46" s="84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0</v>
      </c>
      <c r="R46" s="84">
        <f>SUM(racers43[[#This Row],[RMCC - Omnium (A)]]+racers43[[#This Row],[Tour de Bowness - Omnium (A)]])</f>
        <v>0</v>
      </c>
      <c r="S46" s="64"/>
      <c r="T46" s="65"/>
      <c r="U46" s="66"/>
      <c r="V46" s="67"/>
      <c r="W46" s="66"/>
      <c r="X46" s="66"/>
      <c r="Y46" s="67"/>
      <c r="Z46" s="64"/>
      <c r="AA46" s="65"/>
      <c r="AB46" s="66"/>
      <c r="AC46" s="67"/>
      <c r="AD46" s="65"/>
      <c r="AE46" s="64"/>
      <c r="AF46" s="66"/>
      <c r="AG46" s="66"/>
      <c r="AH46" s="64"/>
      <c r="AI46" s="66"/>
      <c r="AJ46" s="64"/>
      <c r="AK46" s="64"/>
      <c r="AL46" s="67"/>
      <c r="AM46" s="64"/>
      <c r="AN46" s="65"/>
      <c r="AO46" s="66"/>
      <c r="AP46" s="67"/>
      <c r="AQ46" s="178"/>
      <c r="AR46" s="67"/>
      <c r="AS46" s="66"/>
      <c r="AT46" s="79"/>
    </row>
    <row r="47" spans="1:46" ht="15.75" thickBot="1" x14ac:dyDescent="0.3">
      <c r="A47" s="150"/>
      <c r="B47" s="150" t="s">
        <v>315</v>
      </c>
      <c r="C47" s="64" t="s">
        <v>432</v>
      </c>
      <c r="D47" s="64" t="s">
        <v>433</v>
      </c>
      <c r="E47" s="151" t="s">
        <v>263</v>
      </c>
      <c r="F47" s="58">
        <f t="shared" si="3"/>
        <v>0</v>
      </c>
      <c r="G47" s="59">
        <f t="shared" si="4"/>
        <v>12</v>
      </c>
      <c r="H47" s="149">
        <f t="shared" si="5"/>
        <v>0</v>
      </c>
      <c r="I47" s="42"/>
      <c r="J47" s="42"/>
      <c r="K47" s="42"/>
      <c r="L47" s="152">
        <v>12</v>
      </c>
      <c r="M47" s="153">
        <v>0</v>
      </c>
      <c r="N47" s="63"/>
      <c r="O47" s="63"/>
      <c r="P47" s="83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0</v>
      </c>
      <c r="Q47" s="84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0</v>
      </c>
      <c r="R47" s="84">
        <f>SUM(racers43[[#This Row],[RMCC - Omnium (A)]]+racers43[[#This Row],[Tour de Bowness - Omnium (A)]])</f>
        <v>0</v>
      </c>
      <c r="S47" s="64"/>
      <c r="T47" s="65"/>
      <c r="U47" s="66"/>
      <c r="V47" s="67"/>
      <c r="W47" s="66"/>
      <c r="X47" s="66"/>
      <c r="Y47" s="67"/>
      <c r="Z47" s="64"/>
      <c r="AA47" s="65"/>
      <c r="AB47" s="66"/>
      <c r="AC47" s="67"/>
      <c r="AD47" s="65"/>
      <c r="AE47" s="64"/>
      <c r="AF47" s="66"/>
      <c r="AG47" s="66"/>
      <c r="AH47" s="64"/>
      <c r="AI47" s="66"/>
      <c r="AJ47" s="64"/>
      <c r="AK47" s="64"/>
      <c r="AL47" s="67"/>
      <c r="AM47" s="64"/>
      <c r="AN47" s="65"/>
      <c r="AO47" s="66"/>
      <c r="AP47" s="67"/>
      <c r="AQ47" s="64"/>
      <c r="AR47" s="67"/>
      <c r="AS47" s="66"/>
      <c r="AT47" s="79"/>
    </row>
    <row r="48" spans="1:46" ht="15.75" thickBot="1" x14ac:dyDescent="0.3">
      <c r="A48" s="150"/>
      <c r="B48" s="150" t="s">
        <v>315</v>
      </c>
      <c r="C48" s="64" t="s">
        <v>570</v>
      </c>
      <c r="D48" s="64" t="s">
        <v>575</v>
      </c>
      <c r="E48" s="151" t="s">
        <v>34</v>
      </c>
      <c r="F48" s="58">
        <f t="shared" si="3"/>
        <v>0</v>
      </c>
      <c r="G48" s="149">
        <f t="shared" si="4"/>
        <v>10</v>
      </c>
      <c r="H48" s="59">
        <f t="shared" si="5"/>
        <v>0</v>
      </c>
      <c r="I48" s="42">
        <v>10</v>
      </c>
      <c r="J48" s="42"/>
      <c r="K48" s="42"/>
      <c r="L48" s="152">
        <v>0</v>
      </c>
      <c r="M48" s="153">
        <v>0</v>
      </c>
      <c r="N48" s="63"/>
      <c r="O48" s="63"/>
      <c r="P48" s="83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0</v>
      </c>
      <c r="Q48" s="84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0</v>
      </c>
      <c r="R48" s="84">
        <f>SUM(racers43[[#This Row],[RMCC - Omnium (A)]]+racers43[[#This Row],[Tour de Bowness - Omnium (A)]])</f>
        <v>0</v>
      </c>
      <c r="S48" s="64"/>
      <c r="T48" s="65"/>
      <c r="U48" s="66"/>
      <c r="V48" s="67"/>
      <c r="W48" s="66"/>
      <c r="X48" s="66"/>
      <c r="Y48" s="67"/>
      <c r="Z48" s="64"/>
      <c r="AA48" s="65"/>
      <c r="AB48" s="66"/>
      <c r="AC48" s="67"/>
      <c r="AD48" s="65"/>
      <c r="AE48" s="64"/>
      <c r="AF48" s="66"/>
      <c r="AG48" s="66"/>
      <c r="AH48" s="64"/>
      <c r="AI48" s="66"/>
      <c r="AJ48" s="64"/>
      <c r="AK48" s="64"/>
      <c r="AL48" s="67"/>
      <c r="AM48" s="64"/>
      <c r="AN48" s="65"/>
      <c r="AO48" s="66"/>
      <c r="AP48" s="67"/>
      <c r="AQ48" s="64"/>
      <c r="AR48" s="67"/>
      <c r="AS48" s="66"/>
      <c r="AT48" s="79"/>
    </row>
    <row r="49" spans="1:46" ht="15.75" thickBot="1" x14ac:dyDescent="0.3">
      <c r="A49" s="150"/>
      <c r="B49" s="150" t="s">
        <v>315</v>
      </c>
      <c r="C49" s="64" t="s">
        <v>241</v>
      </c>
      <c r="D49" s="64" t="s">
        <v>536</v>
      </c>
      <c r="E49" s="151" t="s">
        <v>19</v>
      </c>
      <c r="F49" s="58">
        <f t="shared" si="3"/>
        <v>0</v>
      </c>
      <c r="G49" s="149">
        <f t="shared" si="4"/>
        <v>10</v>
      </c>
      <c r="H49" s="59">
        <f t="shared" si="5"/>
        <v>0</v>
      </c>
      <c r="I49" s="42"/>
      <c r="J49" s="42"/>
      <c r="K49" s="42"/>
      <c r="L49" s="159">
        <v>10</v>
      </c>
      <c r="M49" s="153">
        <v>0</v>
      </c>
      <c r="N49" s="63"/>
      <c r="O49" s="63"/>
      <c r="P49" s="83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0</v>
      </c>
      <c r="Q49" s="84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0</v>
      </c>
      <c r="R49" s="84">
        <f>SUM(racers43[[#This Row],[RMCC - Omnium (A)]]+racers43[[#This Row],[Tour de Bowness - Omnium (A)]])</f>
        <v>0</v>
      </c>
      <c r="S49" s="64"/>
      <c r="T49" s="65"/>
      <c r="U49" s="66"/>
      <c r="V49" s="67"/>
      <c r="W49" s="66"/>
      <c r="X49" s="66"/>
      <c r="Y49" s="67"/>
      <c r="Z49" s="64"/>
      <c r="AA49" s="65"/>
      <c r="AB49" s="66"/>
      <c r="AC49" s="67"/>
      <c r="AD49" s="65"/>
      <c r="AE49" s="64"/>
      <c r="AF49" s="66"/>
      <c r="AG49" s="66"/>
      <c r="AH49" s="64"/>
      <c r="AI49" s="66"/>
      <c r="AJ49" s="64"/>
      <c r="AK49" s="64"/>
      <c r="AL49" s="67"/>
      <c r="AM49" s="64"/>
      <c r="AN49" s="65"/>
      <c r="AO49" s="66"/>
      <c r="AP49" s="67"/>
      <c r="AQ49" s="64"/>
      <c r="AR49" s="67"/>
      <c r="AS49" s="66"/>
      <c r="AT49" s="79"/>
    </row>
    <row r="50" spans="1:46" ht="15.75" thickBot="1" x14ac:dyDescent="0.3">
      <c r="A50" s="150"/>
      <c r="B50" s="150" t="s">
        <v>315</v>
      </c>
      <c r="C50" s="64" t="s">
        <v>576</v>
      </c>
      <c r="D50" s="64" t="s">
        <v>577</v>
      </c>
      <c r="E50" s="151" t="s">
        <v>621</v>
      </c>
      <c r="F50" s="58">
        <f t="shared" si="3"/>
        <v>0</v>
      </c>
      <c r="G50" s="149">
        <f t="shared" si="4"/>
        <v>10</v>
      </c>
      <c r="H50" s="59">
        <f t="shared" si="5"/>
        <v>0</v>
      </c>
      <c r="I50" s="42">
        <v>10</v>
      </c>
      <c r="J50" s="42"/>
      <c r="K50" s="42"/>
      <c r="L50" s="152">
        <v>0</v>
      </c>
      <c r="M50" s="153">
        <v>0</v>
      </c>
      <c r="N50" s="63"/>
      <c r="O50" s="63"/>
      <c r="P50" s="83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0</v>
      </c>
      <c r="Q50" s="84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0</v>
      </c>
      <c r="R50" s="84">
        <f>SUM(racers43[[#This Row],[RMCC - Omnium (A)]]+racers43[[#This Row],[Tour de Bowness - Omnium (A)]])</f>
        <v>0</v>
      </c>
      <c r="S50" s="64"/>
      <c r="T50" s="65"/>
      <c r="U50" s="66"/>
      <c r="V50" s="67"/>
      <c r="W50" s="66"/>
      <c r="X50" s="66"/>
      <c r="Y50" s="67"/>
      <c r="Z50" s="64"/>
      <c r="AA50" s="65"/>
      <c r="AB50" s="66"/>
      <c r="AC50" s="67"/>
      <c r="AD50" s="65"/>
      <c r="AE50" s="64"/>
      <c r="AF50" s="66"/>
      <c r="AG50" s="66"/>
      <c r="AH50" s="64"/>
      <c r="AI50" s="66"/>
      <c r="AJ50" s="64"/>
      <c r="AK50" s="64"/>
      <c r="AL50" s="67"/>
      <c r="AM50" s="64"/>
      <c r="AN50" s="65"/>
      <c r="AO50" s="66"/>
      <c r="AP50" s="67"/>
      <c r="AQ50" s="64"/>
      <c r="AR50" s="67"/>
      <c r="AS50" s="66"/>
      <c r="AT50" s="79"/>
    </row>
    <row r="51" spans="1:46" ht="15.75" thickBot="1" x14ac:dyDescent="0.3">
      <c r="A51" s="150"/>
      <c r="B51" s="150" t="s">
        <v>315</v>
      </c>
      <c r="C51" s="64" t="s">
        <v>415</v>
      </c>
      <c r="D51" s="64" t="s">
        <v>416</v>
      </c>
      <c r="E51" s="151" t="s">
        <v>78</v>
      </c>
      <c r="F51" s="58">
        <f t="shared" si="3"/>
        <v>0</v>
      </c>
      <c r="G51" s="149">
        <f t="shared" si="4"/>
        <v>8</v>
      </c>
      <c r="H51" s="59">
        <f t="shared" si="5"/>
        <v>8</v>
      </c>
      <c r="I51" s="42"/>
      <c r="J51" s="42"/>
      <c r="K51" s="42"/>
      <c r="L51" s="152">
        <v>0</v>
      </c>
      <c r="M51" s="153">
        <v>8</v>
      </c>
      <c r="N51" s="63"/>
      <c r="O51" s="63"/>
      <c r="P51" s="83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0</v>
      </c>
      <c r="Q51" s="84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0</v>
      </c>
      <c r="R51" s="84">
        <f>SUM(racers43[[#This Row],[RMCC - Omnium (A)]]+racers43[[#This Row],[Tour de Bowness - Omnium (A)]])</f>
        <v>0</v>
      </c>
      <c r="S51" s="64"/>
      <c r="T51" s="65"/>
      <c r="U51" s="66"/>
      <c r="V51" s="67"/>
      <c r="W51" s="66"/>
      <c r="X51" s="66"/>
      <c r="Y51" s="67"/>
      <c r="Z51" s="64"/>
      <c r="AA51" s="65"/>
      <c r="AB51" s="66"/>
      <c r="AC51" s="67"/>
      <c r="AD51" s="65"/>
      <c r="AE51" s="64"/>
      <c r="AF51" s="66"/>
      <c r="AG51" s="66"/>
      <c r="AH51" s="64"/>
      <c r="AI51" s="66"/>
      <c r="AJ51" s="64"/>
      <c r="AK51" s="64"/>
      <c r="AL51" s="67"/>
      <c r="AM51" s="64"/>
      <c r="AN51" s="65"/>
      <c r="AO51" s="66"/>
      <c r="AP51" s="67"/>
      <c r="AQ51" s="64"/>
      <c r="AR51" s="67"/>
      <c r="AS51" s="66"/>
      <c r="AT51" s="79"/>
    </row>
    <row r="52" spans="1:46" ht="15.75" thickBot="1" x14ac:dyDescent="0.3">
      <c r="A52" s="150"/>
      <c r="B52" s="150" t="s">
        <v>315</v>
      </c>
      <c r="C52" s="64" t="s">
        <v>266</v>
      </c>
      <c r="D52" s="64" t="s">
        <v>267</v>
      </c>
      <c r="E52" s="151" t="s">
        <v>48</v>
      </c>
      <c r="F52" s="58">
        <f t="shared" si="3"/>
        <v>0</v>
      </c>
      <c r="G52" s="149">
        <f t="shared" si="4"/>
        <v>6</v>
      </c>
      <c r="H52" s="59">
        <f t="shared" si="5"/>
        <v>0</v>
      </c>
      <c r="I52" s="42"/>
      <c r="J52" s="42"/>
      <c r="K52" s="42"/>
      <c r="L52" s="152">
        <v>6</v>
      </c>
      <c r="M52" s="153">
        <v>0</v>
      </c>
      <c r="N52" s="63"/>
      <c r="O52" s="63"/>
      <c r="P52" s="83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0</v>
      </c>
      <c r="Q52" s="84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0</v>
      </c>
      <c r="R52" s="84">
        <f>SUM(racers43[[#This Row],[RMCC - Omnium (A)]]+racers43[[#This Row],[Tour de Bowness - Omnium (A)]])</f>
        <v>0</v>
      </c>
      <c r="S52" s="64"/>
      <c r="T52" s="65"/>
      <c r="U52" s="66"/>
      <c r="V52" s="67"/>
      <c r="W52" s="66"/>
      <c r="X52" s="66"/>
      <c r="Y52" s="67"/>
      <c r="Z52" s="64"/>
      <c r="AA52" s="65"/>
      <c r="AB52" s="66"/>
      <c r="AC52" s="67"/>
      <c r="AD52" s="65"/>
      <c r="AE52" s="64"/>
      <c r="AF52" s="66"/>
      <c r="AG52" s="66"/>
      <c r="AH52" s="64"/>
      <c r="AI52" s="66"/>
      <c r="AJ52" s="64"/>
      <c r="AK52" s="64"/>
      <c r="AL52" s="67"/>
      <c r="AM52" s="64"/>
      <c r="AN52" s="65"/>
      <c r="AO52" s="66"/>
      <c r="AP52" s="67"/>
      <c r="AQ52" s="64"/>
      <c r="AR52" s="67"/>
      <c r="AS52" s="66"/>
      <c r="AT52" s="79"/>
    </row>
    <row r="53" spans="1:46" ht="15.75" thickBot="1" x14ac:dyDescent="0.3">
      <c r="A53" s="150"/>
      <c r="B53" s="150" t="s">
        <v>315</v>
      </c>
      <c r="C53" s="64" t="s">
        <v>395</v>
      </c>
      <c r="D53" s="64" t="s">
        <v>200</v>
      </c>
      <c r="E53" s="151" t="s">
        <v>31</v>
      </c>
      <c r="F53" s="58">
        <f t="shared" si="3"/>
        <v>0</v>
      </c>
      <c r="G53" s="149">
        <f t="shared" si="4"/>
        <v>6</v>
      </c>
      <c r="H53" s="59">
        <f t="shared" si="5"/>
        <v>0</v>
      </c>
      <c r="I53" s="42"/>
      <c r="J53" s="42"/>
      <c r="K53" s="42"/>
      <c r="L53" s="159">
        <v>6</v>
      </c>
      <c r="M53" s="153">
        <v>0</v>
      </c>
      <c r="N53" s="63"/>
      <c r="O53" s="63"/>
      <c r="P53" s="83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0</v>
      </c>
      <c r="Q53" s="84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0</v>
      </c>
      <c r="R53" s="84">
        <f>SUM(racers43[[#This Row],[RMCC - Omnium (A)]]+racers43[[#This Row],[Tour de Bowness - Omnium (A)]])</f>
        <v>0</v>
      </c>
      <c r="S53" s="64"/>
      <c r="T53" s="65"/>
      <c r="U53" s="66"/>
      <c r="V53" s="67"/>
      <c r="W53" s="66"/>
      <c r="X53" s="66"/>
      <c r="Y53" s="67"/>
      <c r="Z53" s="64"/>
      <c r="AA53" s="65"/>
      <c r="AB53" s="66"/>
      <c r="AC53" s="67"/>
      <c r="AD53" s="65"/>
      <c r="AE53" s="64"/>
      <c r="AF53" s="66"/>
      <c r="AG53" s="66"/>
      <c r="AH53" s="64"/>
      <c r="AI53" s="66"/>
      <c r="AJ53" s="64"/>
      <c r="AK53" s="64"/>
      <c r="AL53" s="67"/>
      <c r="AM53" s="64"/>
      <c r="AN53" s="65"/>
      <c r="AO53" s="66"/>
      <c r="AP53" s="67"/>
      <c r="AQ53" s="64"/>
      <c r="AR53" s="67"/>
      <c r="AS53" s="66"/>
      <c r="AT53" s="79"/>
    </row>
    <row r="54" spans="1:46" ht="15.75" thickBot="1" x14ac:dyDescent="0.3">
      <c r="A54" s="150"/>
      <c r="B54" s="150" t="s">
        <v>315</v>
      </c>
      <c r="C54" s="64" t="s">
        <v>398</v>
      </c>
      <c r="D54" s="64" t="s">
        <v>399</v>
      </c>
      <c r="E54" s="151" t="s">
        <v>48</v>
      </c>
      <c r="F54" s="58">
        <f t="shared" si="3"/>
        <v>0</v>
      </c>
      <c r="G54" s="59">
        <f t="shared" si="4"/>
        <v>6</v>
      </c>
      <c r="H54" s="59">
        <f t="shared" si="5"/>
        <v>0</v>
      </c>
      <c r="I54" s="42"/>
      <c r="J54" s="42"/>
      <c r="K54" s="42"/>
      <c r="L54" s="152">
        <v>6</v>
      </c>
      <c r="M54" s="153">
        <v>0</v>
      </c>
      <c r="N54" s="63"/>
      <c r="O54" s="63"/>
      <c r="P54" s="83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0</v>
      </c>
      <c r="Q54" s="84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0</v>
      </c>
      <c r="R54" s="84">
        <f>SUM(racers43[[#This Row],[RMCC - Omnium (A)]]+racers43[[#This Row],[Tour de Bowness - Omnium (A)]])</f>
        <v>0</v>
      </c>
      <c r="S54" s="64"/>
      <c r="T54" s="65"/>
      <c r="U54" s="66"/>
      <c r="V54" s="67"/>
      <c r="W54" s="66"/>
      <c r="X54" s="66"/>
      <c r="Y54" s="67"/>
      <c r="Z54" s="64"/>
      <c r="AA54" s="65"/>
      <c r="AB54" s="66"/>
      <c r="AC54" s="67"/>
      <c r="AD54" s="65"/>
      <c r="AE54" s="64"/>
      <c r="AF54" s="66"/>
      <c r="AG54" s="66"/>
      <c r="AH54" s="64"/>
      <c r="AI54" s="66"/>
      <c r="AJ54" s="64"/>
      <c r="AK54" s="64"/>
      <c r="AL54" s="67"/>
      <c r="AM54" s="64"/>
      <c r="AN54" s="65"/>
      <c r="AO54" s="66"/>
      <c r="AP54" s="67"/>
      <c r="AQ54" s="64"/>
      <c r="AR54" s="67"/>
      <c r="AS54" s="66"/>
      <c r="AT54" s="79"/>
    </row>
    <row r="55" spans="1:46" ht="15.75" thickBot="1" x14ac:dyDescent="0.3">
      <c r="A55" s="150"/>
      <c r="B55" s="150" t="s">
        <v>315</v>
      </c>
      <c r="C55" s="64" t="s">
        <v>344</v>
      </c>
      <c r="D55" s="64" t="s">
        <v>343</v>
      </c>
      <c r="E55" s="151" t="s">
        <v>19</v>
      </c>
      <c r="F55" s="58">
        <f t="shared" si="3"/>
        <v>0</v>
      </c>
      <c r="G55" s="59">
        <f t="shared" si="4"/>
        <v>4</v>
      </c>
      <c r="H55" s="157">
        <f t="shared" si="5"/>
        <v>2</v>
      </c>
      <c r="I55" s="61"/>
      <c r="J55" s="61"/>
      <c r="K55" s="61"/>
      <c r="L55" s="152">
        <v>2</v>
      </c>
      <c r="M55" s="153">
        <v>2</v>
      </c>
      <c r="N55" s="63"/>
      <c r="O55" s="63"/>
      <c r="P55" s="83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0</v>
      </c>
      <c r="Q55" s="84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0</v>
      </c>
      <c r="R55" s="84">
        <f>SUM(racers43[[#This Row],[RMCC - Omnium (A)]]+racers43[[#This Row],[Tour de Bowness - Omnium (A)]])</f>
        <v>0</v>
      </c>
      <c r="S55" s="64"/>
      <c r="T55" s="65"/>
      <c r="U55" s="66"/>
      <c r="V55" s="67"/>
      <c r="W55" s="66"/>
      <c r="X55" s="66"/>
      <c r="Y55" s="67"/>
      <c r="Z55" s="64"/>
      <c r="AA55" s="65"/>
      <c r="AB55" s="66"/>
      <c r="AC55" s="67"/>
      <c r="AD55" s="65"/>
      <c r="AE55" s="64"/>
      <c r="AF55" s="66"/>
      <c r="AG55" s="66"/>
      <c r="AH55" s="64"/>
      <c r="AI55" s="66"/>
      <c r="AJ55" s="64"/>
      <c r="AK55" s="64"/>
      <c r="AL55" s="67"/>
      <c r="AM55" s="64"/>
      <c r="AN55" s="65"/>
      <c r="AO55" s="66"/>
      <c r="AP55" s="67"/>
      <c r="AQ55" s="64"/>
      <c r="AR55" s="67"/>
      <c r="AS55" s="66"/>
      <c r="AT55" s="79"/>
    </row>
    <row r="56" spans="1:46" ht="15.75" thickBot="1" x14ac:dyDescent="0.3">
      <c r="A56" s="150"/>
      <c r="B56" s="150" t="s">
        <v>315</v>
      </c>
      <c r="C56" s="57" t="s">
        <v>195</v>
      </c>
      <c r="D56" s="57" t="s">
        <v>14</v>
      </c>
      <c r="E56" s="158" t="s">
        <v>294</v>
      </c>
      <c r="F56" s="63">
        <f t="shared" si="3"/>
        <v>0</v>
      </c>
      <c r="G56" s="59">
        <f t="shared" si="4"/>
        <v>4</v>
      </c>
      <c r="H56" s="59">
        <f t="shared" si="5"/>
        <v>4</v>
      </c>
      <c r="I56" s="61"/>
      <c r="J56" s="61"/>
      <c r="K56" s="61"/>
      <c r="L56" s="152">
        <v>0</v>
      </c>
      <c r="M56" s="153">
        <v>4</v>
      </c>
      <c r="N56" s="63"/>
      <c r="O56" s="63"/>
      <c r="P56" s="83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0</v>
      </c>
      <c r="Q56" s="84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0</v>
      </c>
      <c r="R56" s="84">
        <f>SUM(racers43[[#This Row],[RMCC - Omnium (A)]]+racers43[[#This Row],[Tour de Bowness - Omnium (A)]])</f>
        <v>0</v>
      </c>
      <c r="S56" s="64"/>
      <c r="T56" s="65"/>
      <c r="U56" s="66"/>
      <c r="V56" s="67"/>
      <c r="W56" s="66"/>
      <c r="X56" s="66"/>
      <c r="Y56" s="67"/>
      <c r="Z56" s="64"/>
      <c r="AA56" s="65"/>
      <c r="AB56" s="66"/>
      <c r="AC56" s="67"/>
      <c r="AD56" s="65"/>
      <c r="AE56" s="64"/>
      <c r="AF56" s="66"/>
      <c r="AG56" s="66"/>
      <c r="AH56" s="64"/>
      <c r="AI56" s="66"/>
      <c r="AJ56" s="64"/>
      <c r="AK56" s="64"/>
      <c r="AL56" s="67"/>
      <c r="AM56" s="64"/>
      <c r="AN56" s="65"/>
      <c r="AO56" s="66"/>
      <c r="AP56" s="67"/>
      <c r="AQ56" s="64"/>
      <c r="AR56" s="67"/>
      <c r="AS56" s="66"/>
      <c r="AT56" s="79"/>
    </row>
    <row r="57" spans="1:46" x14ac:dyDescent="0.25">
      <c r="A57" s="150"/>
      <c r="B57" s="150" t="s">
        <v>315</v>
      </c>
      <c r="C57" s="64" t="s">
        <v>203</v>
      </c>
      <c r="D57" s="64" t="s">
        <v>537</v>
      </c>
      <c r="E57" s="151" t="s">
        <v>19</v>
      </c>
      <c r="F57" s="58">
        <f t="shared" si="3"/>
        <v>0</v>
      </c>
      <c r="G57" s="149">
        <f t="shared" si="4"/>
        <v>1</v>
      </c>
      <c r="H57" s="59">
        <f t="shared" si="5"/>
        <v>0</v>
      </c>
      <c r="I57" s="61"/>
      <c r="J57" s="61"/>
      <c r="K57" s="61"/>
      <c r="L57" s="152">
        <v>1</v>
      </c>
      <c r="M57" s="153">
        <v>0</v>
      </c>
      <c r="N57" s="63"/>
      <c r="O57" s="63"/>
      <c r="P57" s="83">
        <f>SUM(racers43[[#This Row],[Hay City Road Race]]+racers43[[#This Row],[Hay City Crit (B)]]+racers43[[#This Row],[Stieda Stage Race - Road Race (B)]])+racers43[[#This Row],[Stieda Stage Race - Criterium (B)]]+racers43[[#This Row],[Velocity Spring Race Crit (B)]]+racers43[[#This Row],[Tour de Sask (B)]]+racers43[[#This Row],[Tour de Sask (B)2]]+racers43[[#This Row],[RMCC - Road Race (A)]]+racers43[[#This Row],[RMCC - Criterium (A)]]+racers43[[#This Row],[Pigeon Lake Road Race (B)]]+racers43[[#This Row],[Criterium Redux (A)]]+racers43[[#This Row],[Canada Day Crit (B)]]+racers43[[#This Row],[Stampede Road Race (A)]]+racers43[[#This Row],[Pedoton Double Down Crit (A)]]+racers43[[#This Row],[Pedoton Double Down Crit (B)2]]+racers43[[#This Row],[Tour de Bowness - Road Race (A)]]+racers43[[#This Row],[Tour de Bowness - Criterium (B)]]+racers43[[#This Row],[PRW Crit (B)]]</f>
        <v>0</v>
      </c>
      <c r="Q57" s="84">
        <f>SUM(racers43[[#This Row],[Velocity Spring Race ITT (B)]]+racers43[[#This Row],[RMCC - Hill Climb (A)]]+racers43[[#This Row],[Chinook Time Trial]]+racers43[[#This Row],[Pedalhead ITT (B)]]+racers43[[#This Row],[Tour de Bowness - Hill Climb (B)]]+racers43[[#This Row],[ITT Provincial Championships (A)]]+racers43[[#This Row],[Juventus ITT (B)]])</f>
        <v>0</v>
      </c>
      <c r="R57" s="84">
        <f>SUM(racers43[[#This Row],[RMCC - Omnium (A)]]+racers43[[#This Row],[Tour de Bowness - Omnium (A)]])</f>
        <v>0</v>
      </c>
      <c r="S57" s="64"/>
      <c r="T57" s="65"/>
      <c r="U57" s="66"/>
      <c r="V57" s="67"/>
      <c r="W57" s="66"/>
      <c r="X57" s="66"/>
      <c r="Y57" s="67"/>
      <c r="Z57" s="64"/>
      <c r="AA57" s="65"/>
      <c r="AB57" s="66"/>
      <c r="AC57" s="67"/>
      <c r="AD57" s="65"/>
      <c r="AE57" s="64"/>
      <c r="AF57" s="66"/>
      <c r="AG57" s="66"/>
      <c r="AH57" s="64"/>
      <c r="AI57" s="66"/>
      <c r="AJ57" s="64"/>
      <c r="AK57" s="64"/>
      <c r="AL57" s="67"/>
      <c r="AM57" s="64"/>
      <c r="AN57" s="65"/>
      <c r="AO57" s="66"/>
      <c r="AP57" s="67"/>
      <c r="AQ57" s="64"/>
      <c r="AR57" s="67"/>
      <c r="AS57" s="66"/>
      <c r="AT57" s="79"/>
    </row>
    <row r="58" spans="1:46" x14ac:dyDescent="0.25">
      <c r="A58" s="79"/>
      <c r="B58" s="79"/>
      <c r="E58" s="136"/>
      <c r="F58" s="69"/>
      <c r="G58" s="70"/>
      <c r="H58" s="70"/>
      <c r="I58" s="71"/>
      <c r="J58" s="71"/>
      <c r="K58" s="71"/>
      <c r="L58" s="71"/>
      <c r="M58" s="71"/>
      <c r="N58" s="71"/>
      <c r="O58" s="71"/>
      <c r="P58" s="71"/>
      <c r="Q58" s="72"/>
      <c r="R58" s="73"/>
      <c r="S58" s="36"/>
      <c r="T58" s="74"/>
      <c r="U58" s="75"/>
      <c r="V58" s="76"/>
      <c r="W58" s="75"/>
      <c r="X58" s="75"/>
      <c r="Y58" s="76"/>
      <c r="Z58" s="36"/>
      <c r="AA58" s="75"/>
      <c r="AB58" s="75"/>
      <c r="AC58" s="76"/>
      <c r="AD58" s="74"/>
      <c r="AE58" s="75"/>
      <c r="AF58" s="75"/>
      <c r="AG58" s="75"/>
      <c r="AH58" s="117"/>
      <c r="AI58" s="75"/>
      <c r="AJ58" s="116"/>
      <c r="AK58" s="116"/>
      <c r="AL58" s="76"/>
      <c r="AM58" s="36"/>
      <c r="AN58" s="74"/>
      <c r="AO58" s="75"/>
      <c r="AP58" s="76"/>
      <c r="AR58" s="76"/>
      <c r="AS58" s="79"/>
    </row>
    <row r="59" spans="1:46" x14ac:dyDescent="0.25">
      <c r="A59" s="79"/>
      <c r="B59" s="79"/>
      <c r="E59" s="136"/>
      <c r="F59" s="69"/>
      <c r="G59" s="70"/>
      <c r="H59" s="70"/>
      <c r="I59" s="71"/>
      <c r="J59" s="71"/>
      <c r="K59" s="71"/>
      <c r="L59" s="71"/>
      <c r="M59" s="71"/>
      <c r="N59" s="71"/>
      <c r="O59" s="71"/>
      <c r="P59" s="71"/>
      <c r="Q59" s="72"/>
      <c r="R59" s="73"/>
      <c r="S59" s="36"/>
      <c r="T59" s="74"/>
      <c r="U59" s="75"/>
      <c r="V59" s="76"/>
      <c r="W59" s="75"/>
      <c r="X59" s="75"/>
      <c r="Y59" s="76"/>
      <c r="Z59" s="36"/>
      <c r="AA59" s="75"/>
      <c r="AB59" s="75"/>
      <c r="AC59" s="76"/>
      <c r="AD59" s="74"/>
      <c r="AE59" s="75"/>
      <c r="AF59" s="75"/>
      <c r="AG59" s="75"/>
      <c r="AH59" s="117"/>
      <c r="AI59" s="75"/>
      <c r="AJ59" s="116"/>
      <c r="AK59" s="116"/>
      <c r="AL59" s="76"/>
      <c r="AM59" s="36"/>
      <c r="AN59" s="74"/>
      <c r="AO59" s="75"/>
      <c r="AP59" s="76"/>
      <c r="AR59" s="76"/>
      <c r="AS59" s="79"/>
    </row>
    <row r="60" spans="1:46" x14ac:dyDescent="0.25">
      <c r="A60" s="79"/>
      <c r="B60" s="79"/>
      <c r="E60" s="136"/>
      <c r="F60" s="69"/>
      <c r="G60" s="70"/>
      <c r="H60" s="70"/>
      <c r="I60" s="71"/>
      <c r="J60" s="71"/>
      <c r="K60" s="71"/>
      <c r="L60" s="71"/>
      <c r="M60" s="71"/>
      <c r="N60" s="71"/>
      <c r="O60" s="71"/>
      <c r="P60" s="71"/>
      <c r="Q60" s="72"/>
      <c r="R60" s="73"/>
      <c r="S60" s="36"/>
      <c r="T60" s="74"/>
      <c r="U60" s="75"/>
      <c r="V60" s="76"/>
      <c r="W60" s="75"/>
      <c r="X60" s="75"/>
      <c r="Y60" s="76"/>
      <c r="Z60" s="36"/>
      <c r="AA60" s="75"/>
      <c r="AB60" s="75"/>
      <c r="AC60" s="76"/>
      <c r="AD60" s="74"/>
      <c r="AE60" s="75"/>
      <c r="AF60" s="75"/>
      <c r="AG60" s="75"/>
      <c r="AH60" s="117"/>
      <c r="AI60" s="75"/>
      <c r="AJ60" s="116"/>
      <c r="AK60" s="116"/>
      <c r="AL60" s="76"/>
      <c r="AM60" s="36"/>
      <c r="AN60" s="74"/>
      <c r="AO60" s="75"/>
      <c r="AP60" s="76"/>
      <c r="AR60" s="76"/>
      <c r="AS60" s="79"/>
    </row>
    <row r="61" spans="1:46" x14ac:dyDescent="0.25">
      <c r="A61" s="79"/>
      <c r="B61" s="79"/>
      <c r="E61" s="136"/>
      <c r="F61" s="69"/>
      <c r="G61" s="70"/>
      <c r="H61" s="70"/>
      <c r="I61" s="71"/>
      <c r="J61" s="71"/>
      <c r="K61" s="71"/>
      <c r="L61" s="71"/>
      <c r="M61" s="71"/>
      <c r="N61" s="71"/>
      <c r="O61" s="71"/>
      <c r="P61" s="71"/>
      <c r="Q61" s="72"/>
      <c r="R61" s="73"/>
      <c r="S61" s="36"/>
      <c r="T61" s="74"/>
      <c r="U61" s="75"/>
      <c r="V61" s="76"/>
      <c r="W61" s="75"/>
      <c r="X61" s="75"/>
      <c r="Y61" s="76"/>
      <c r="Z61" s="36"/>
      <c r="AA61" s="75"/>
      <c r="AB61" s="75"/>
      <c r="AC61" s="76"/>
      <c r="AD61" s="74"/>
      <c r="AE61" s="75"/>
      <c r="AF61" s="75"/>
      <c r="AG61" s="75"/>
      <c r="AH61" s="117"/>
      <c r="AI61" s="75"/>
      <c r="AJ61" s="116"/>
      <c r="AK61" s="116"/>
      <c r="AL61" s="76"/>
      <c r="AM61" s="36"/>
      <c r="AN61" s="74"/>
      <c r="AO61" s="75"/>
      <c r="AP61" s="76"/>
      <c r="AR61" s="76"/>
      <c r="AS61" s="79"/>
    </row>
    <row r="62" spans="1:46" x14ac:dyDescent="0.25">
      <c r="A62" s="79"/>
      <c r="B62" s="79"/>
      <c r="E62" s="136"/>
      <c r="F62" s="69"/>
      <c r="G62" s="70"/>
      <c r="H62" s="70"/>
      <c r="I62" s="71"/>
      <c r="J62" s="71"/>
      <c r="K62" s="71"/>
      <c r="L62" s="71"/>
      <c r="M62" s="71"/>
      <c r="N62" s="71"/>
      <c r="O62" s="71"/>
      <c r="P62" s="71"/>
      <c r="Q62" s="72"/>
      <c r="R62" s="73"/>
      <c r="S62" s="36"/>
      <c r="T62" s="74"/>
      <c r="U62" s="75"/>
      <c r="V62" s="76"/>
      <c r="W62" s="75"/>
      <c r="X62" s="75"/>
      <c r="Y62" s="76"/>
      <c r="Z62" s="36"/>
      <c r="AA62" s="75"/>
      <c r="AB62" s="75"/>
      <c r="AC62" s="76"/>
      <c r="AD62" s="74"/>
      <c r="AE62" s="75"/>
      <c r="AF62" s="75"/>
      <c r="AG62" s="75"/>
      <c r="AH62" s="117"/>
      <c r="AI62" s="75"/>
      <c r="AJ62" s="116"/>
      <c r="AK62" s="116"/>
      <c r="AL62" s="76"/>
      <c r="AM62" s="36"/>
      <c r="AN62" s="74"/>
      <c r="AO62" s="75"/>
      <c r="AP62" s="76"/>
      <c r="AR62" s="76"/>
      <c r="AS62" s="79"/>
    </row>
    <row r="63" spans="1:46" x14ac:dyDescent="0.25">
      <c r="A63" s="79"/>
      <c r="B63" s="79"/>
      <c r="E63" s="136"/>
      <c r="F63" s="69"/>
      <c r="G63" s="70"/>
      <c r="H63" s="70"/>
      <c r="I63" s="71"/>
      <c r="J63" s="71"/>
      <c r="K63" s="71"/>
      <c r="L63" s="71"/>
      <c r="M63" s="71"/>
      <c r="N63" s="71"/>
      <c r="O63" s="71"/>
      <c r="P63" s="71"/>
      <c r="Q63" s="72"/>
      <c r="R63" s="73"/>
      <c r="S63" s="36"/>
      <c r="T63" s="74"/>
      <c r="U63" s="75"/>
      <c r="V63" s="76"/>
      <c r="W63" s="75"/>
      <c r="X63" s="75"/>
      <c r="Y63" s="76"/>
      <c r="Z63" s="36"/>
      <c r="AA63" s="75"/>
      <c r="AB63" s="75"/>
      <c r="AC63" s="76"/>
      <c r="AD63" s="74"/>
      <c r="AE63" s="75"/>
      <c r="AF63" s="75"/>
      <c r="AG63" s="75"/>
      <c r="AH63" s="117"/>
      <c r="AI63" s="75"/>
      <c r="AJ63" s="116"/>
      <c r="AK63" s="116"/>
      <c r="AL63" s="76"/>
      <c r="AM63" s="36"/>
      <c r="AN63" s="74"/>
      <c r="AO63" s="75"/>
      <c r="AP63" s="76"/>
      <c r="AR63" s="76"/>
      <c r="AS63" s="79"/>
    </row>
    <row r="64" spans="1:46" x14ac:dyDescent="0.25">
      <c r="A64" s="79"/>
      <c r="B64" s="79"/>
      <c r="E64" s="136"/>
      <c r="F64" s="69"/>
      <c r="G64" s="70"/>
      <c r="H64" s="70"/>
      <c r="I64" s="71"/>
      <c r="J64" s="71"/>
      <c r="K64" s="71"/>
      <c r="L64" s="71"/>
      <c r="M64" s="71"/>
      <c r="N64" s="71"/>
      <c r="O64" s="71"/>
      <c r="P64" s="71"/>
      <c r="Q64" s="72"/>
      <c r="R64" s="73"/>
      <c r="S64" s="36"/>
      <c r="T64" s="74"/>
      <c r="U64" s="75"/>
      <c r="V64" s="76"/>
      <c r="W64" s="75"/>
      <c r="X64" s="75"/>
      <c r="Y64" s="76"/>
      <c r="Z64" s="36"/>
      <c r="AA64" s="75"/>
      <c r="AB64" s="75"/>
      <c r="AC64" s="76"/>
      <c r="AD64" s="74"/>
      <c r="AE64" s="75"/>
      <c r="AF64" s="75"/>
      <c r="AG64" s="75"/>
      <c r="AH64" s="117"/>
      <c r="AI64" s="75"/>
      <c r="AJ64" s="116"/>
      <c r="AK64" s="116"/>
      <c r="AL64" s="76"/>
      <c r="AM64" s="36"/>
      <c r="AN64" s="74"/>
      <c r="AO64" s="75"/>
      <c r="AP64" s="76"/>
      <c r="AR64" s="76"/>
      <c r="AS64" s="79"/>
    </row>
    <row r="65" spans="1:45" x14ac:dyDescent="0.25">
      <c r="A65" s="79"/>
      <c r="B65" s="79"/>
      <c r="E65" s="136"/>
      <c r="F65" s="69"/>
      <c r="G65" s="70"/>
      <c r="H65" s="70"/>
      <c r="I65" s="71"/>
      <c r="J65" s="71"/>
      <c r="K65" s="71"/>
      <c r="L65" s="71"/>
      <c r="M65" s="71"/>
      <c r="N65" s="71"/>
      <c r="O65" s="71"/>
      <c r="P65" s="71"/>
      <c r="Q65" s="72"/>
      <c r="R65" s="73"/>
      <c r="S65" s="36"/>
      <c r="T65" s="74"/>
      <c r="U65" s="75"/>
      <c r="V65" s="76"/>
      <c r="W65" s="75"/>
      <c r="X65" s="75"/>
      <c r="Y65" s="76"/>
      <c r="Z65" s="36"/>
      <c r="AA65" s="75"/>
      <c r="AB65" s="75"/>
      <c r="AC65" s="76"/>
      <c r="AD65" s="74"/>
      <c r="AE65" s="75"/>
      <c r="AF65" s="75"/>
      <c r="AG65" s="75"/>
      <c r="AH65" s="117"/>
      <c r="AI65" s="75"/>
      <c r="AJ65" s="116"/>
      <c r="AK65" s="116"/>
      <c r="AL65" s="76"/>
      <c r="AM65" s="36"/>
      <c r="AN65" s="74"/>
      <c r="AO65" s="75"/>
      <c r="AP65" s="76"/>
      <c r="AR65" s="76"/>
      <c r="AS65" s="79"/>
    </row>
    <row r="66" spans="1:45" x14ac:dyDescent="0.25">
      <c r="A66" s="79"/>
      <c r="B66" s="79"/>
      <c r="E66" s="136"/>
      <c r="F66" s="69"/>
      <c r="G66" s="70"/>
      <c r="H66" s="70"/>
      <c r="I66" s="71"/>
      <c r="J66" s="71"/>
      <c r="K66" s="71"/>
      <c r="L66" s="71"/>
      <c r="M66" s="71"/>
      <c r="N66" s="71"/>
      <c r="O66" s="71"/>
      <c r="P66" s="71"/>
      <c r="Q66" s="72"/>
      <c r="R66" s="73"/>
      <c r="S66" s="36"/>
      <c r="T66" s="74"/>
      <c r="U66" s="75"/>
      <c r="V66" s="76"/>
      <c r="W66" s="75"/>
      <c r="X66" s="75"/>
      <c r="Y66" s="76"/>
      <c r="Z66" s="36"/>
      <c r="AA66" s="75"/>
      <c r="AB66" s="75"/>
      <c r="AC66" s="76"/>
      <c r="AD66" s="74"/>
      <c r="AE66" s="75"/>
      <c r="AF66" s="75"/>
      <c r="AG66" s="75"/>
      <c r="AH66" s="117"/>
      <c r="AI66" s="75"/>
      <c r="AJ66" s="116"/>
      <c r="AK66" s="116"/>
      <c r="AL66" s="76"/>
      <c r="AM66" s="36"/>
      <c r="AN66" s="74"/>
      <c r="AO66" s="75"/>
      <c r="AP66" s="76"/>
      <c r="AR66" s="76"/>
      <c r="AS66" s="79"/>
    </row>
    <row r="67" spans="1:45" x14ac:dyDescent="0.25">
      <c r="A67" s="79"/>
      <c r="B67" s="79"/>
      <c r="E67" s="136"/>
      <c r="F67" s="69"/>
      <c r="G67" s="70"/>
      <c r="H67" s="70"/>
      <c r="I67" s="71"/>
      <c r="J67" s="71"/>
      <c r="K67" s="71"/>
      <c r="L67" s="71"/>
      <c r="M67" s="71"/>
      <c r="N67" s="71"/>
      <c r="O67" s="71"/>
      <c r="P67" s="71"/>
      <c r="Q67" s="72"/>
      <c r="R67" s="73"/>
      <c r="S67" s="36"/>
      <c r="T67" s="74"/>
      <c r="U67" s="75"/>
      <c r="V67" s="76"/>
      <c r="W67" s="75"/>
      <c r="X67" s="75"/>
      <c r="Y67" s="76"/>
      <c r="Z67" s="36"/>
      <c r="AA67" s="75"/>
      <c r="AB67" s="75"/>
      <c r="AC67" s="76"/>
      <c r="AD67" s="74"/>
      <c r="AE67" s="75"/>
      <c r="AF67" s="75"/>
      <c r="AG67" s="75"/>
      <c r="AH67" s="117"/>
      <c r="AI67" s="75"/>
      <c r="AJ67" s="116"/>
      <c r="AK67" s="116"/>
      <c r="AL67" s="76"/>
      <c r="AM67" s="36"/>
      <c r="AN67" s="74"/>
      <c r="AO67" s="75"/>
      <c r="AP67" s="76"/>
      <c r="AR67" s="76"/>
      <c r="AS67" s="79"/>
    </row>
    <row r="68" spans="1:45" x14ac:dyDescent="0.25">
      <c r="A68" s="79"/>
      <c r="B68" s="79"/>
      <c r="E68" s="136"/>
      <c r="F68" s="69"/>
      <c r="G68" s="70"/>
      <c r="H68" s="70"/>
      <c r="I68" s="71"/>
      <c r="J68" s="71"/>
      <c r="K68" s="71"/>
      <c r="L68" s="71"/>
      <c r="M68" s="71"/>
      <c r="N68" s="71"/>
      <c r="O68" s="71"/>
      <c r="P68" s="71"/>
      <c r="Q68" s="72"/>
      <c r="R68" s="73"/>
      <c r="S68" s="36"/>
      <c r="T68" s="74"/>
      <c r="U68" s="75"/>
      <c r="V68" s="76"/>
      <c r="W68" s="75"/>
      <c r="X68" s="75"/>
      <c r="Y68" s="76"/>
      <c r="Z68" s="36"/>
      <c r="AA68" s="75"/>
      <c r="AB68" s="75"/>
      <c r="AC68" s="76"/>
      <c r="AD68" s="74"/>
      <c r="AE68" s="75"/>
      <c r="AF68" s="75"/>
      <c r="AG68" s="75"/>
      <c r="AH68" s="117"/>
      <c r="AI68" s="75"/>
      <c r="AJ68" s="116"/>
      <c r="AK68" s="116"/>
      <c r="AL68" s="76"/>
      <c r="AM68" s="36"/>
      <c r="AN68" s="74"/>
      <c r="AO68" s="75"/>
      <c r="AP68" s="76"/>
      <c r="AR68" s="76"/>
      <c r="AS68" s="79"/>
    </row>
    <row r="69" spans="1:45" x14ac:dyDescent="0.25">
      <c r="A69" s="79"/>
      <c r="B69" s="79"/>
      <c r="E69" s="136"/>
      <c r="F69" s="69"/>
      <c r="G69" s="70"/>
      <c r="H69" s="70"/>
      <c r="I69" s="71"/>
      <c r="J69" s="71"/>
      <c r="K69" s="71"/>
      <c r="L69" s="71"/>
      <c r="M69" s="71"/>
      <c r="N69" s="71"/>
      <c r="O69" s="71"/>
      <c r="P69" s="71"/>
      <c r="Q69" s="72"/>
      <c r="R69" s="73"/>
      <c r="S69" s="36"/>
      <c r="T69" s="74"/>
      <c r="U69" s="75"/>
      <c r="V69" s="76"/>
      <c r="W69" s="75"/>
      <c r="X69" s="75"/>
      <c r="Y69" s="76"/>
      <c r="Z69" s="36"/>
      <c r="AA69" s="75"/>
      <c r="AB69" s="75"/>
      <c r="AC69" s="76"/>
      <c r="AD69" s="74"/>
      <c r="AE69" s="75"/>
      <c r="AF69" s="75"/>
      <c r="AG69" s="75"/>
      <c r="AH69" s="117"/>
      <c r="AI69" s="75"/>
      <c r="AJ69" s="116"/>
      <c r="AK69" s="116"/>
      <c r="AL69" s="76"/>
      <c r="AM69" s="36"/>
      <c r="AN69" s="74"/>
      <c r="AO69" s="75"/>
      <c r="AP69" s="76"/>
      <c r="AR69" s="76"/>
      <c r="AS69" s="79"/>
    </row>
    <row r="70" spans="1:45" x14ac:dyDescent="0.25">
      <c r="A70" s="79"/>
      <c r="B70" s="79"/>
      <c r="E70" s="136"/>
      <c r="F70" s="69"/>
      <c r="G70" s="70"/>
      <c r="H70" s="70"/>
      <c r="I70" s="71"/>
      <c r="J70" s="71"/>
      <c r="K70" s="71"/>
      <c r="L70" s="71"/>
      <c r="M70" s="71"/>
      <c r="N70" s="71"/>
      <c r="O70" s="71"/>
      <c r="P70" s="71"/>
      <c r="Q70" s="72"/>
      <c r="R70" s="73"/>
      <c r="S70" s="36"/>
      <c r="T70" s="74"/>
      <c r="U70" s="75"/>
      <c r="V70" s="76"/>
      <c r="W70" s="75"/>
      <c r="X70" s="75"/>
      <c r="Y70" s="76"/>
      <c r="Z70" s="36"/>
      <c r="AA70" s="75"/>
      <c r="AB70" s="75"/>
      <c r="AC70" s="76"/>
      <c r="AD70" s="74"/>
      <c r="AE70" s="75"/>
      <c r="AF70" s="75"/>
      <c r="AG70" s="75"/>
      <c r="AH70" s="117"/>
      <c r="AI70" s="75"/>
      <c r="AJ70" s="116"/>
      <c r="AK70" s="116"/>
      <c r="AL70" s="76"/>
      <c r="AM70" s="36"/>
      <c r="AN70" s="74"/>
      <c r="AO70" s="75"/>
      <c r="AP70" s="76"/>
      <c r="AR70" s="76"/>
      <c r="AS70" s="79"/>
    </row>
    <row r="71" spans="1:45" x14ac:dyDescent="0.25">
      <c r="A71" s="79"/>
      <c r="B71" s="79"/>
      <c r="E71" s="136"/>
      <c r="F71" s="69"/>
      <c r="G71" s="70"/>
      <c r="H71" s="70"/>
      <c r="I71" s="71"/>
      <c r="J71" s="71"/>
      <c r="K71" s="71"/>
      <c r="L71" s="71"/>
      <c r="M71" s="71"/>
      <c r="N71" s="71"/>
      <c r="O71" s="71"/>
      <c r="P71" s="71"/>
      <c r="Q71" s="72"/>
      <c r="R71" s="73"/>
      <c r="S71" s="36"/>
      <c r="T71" s="74"/>
      <c r="U71" s="75"/>
      <c r="V71" s="76"/>
      <c r="W71" s="75"/>
      <c r="X71" s="75"/>
      <c r="Y71" s="76"/>
      <c r="Z71" s="36"/>
      <c r="AA71" s="75"/>
      <c r="AB71" s="75"/>
      <c r="AC71" s="76"/>
      <c r="AD71" s="74"/>
      <c r="AE71" s="75"/>
      <c r="AF71" s="75"/>
      <c r="AG71" s="75"/>
      <c r="AH71" s="117"/>
      <c r="AI71" s="75"/>
      <c r="AJ71" s="116"/>
      <c r="AK71" s="116"/>
      <c r="AL71" s="76"/>
      <c r="AM71" s="36"/>
      <c r="AN71" s="74"/>
      <c r="AO71" s="75"/>
      <c r="AP71" s="76"/>
      <c r="AR71" s="76"/>
      <c r="AS71" s="79"/>
    </row>
    <row r="72" spans="1:45" x14ac:dyDescent="0.25">
      <c r="A72" s="79"/>
      <c r="B72" s="79"/>
      <c r="E72" s="136"/>
      <c r="F72" s="69"/>
      <c r="G72" s="70"/>
      <c r="H72" s="70"/>
      <c r="I72" s="71"/>
      <c r="J72" s="71"/>
      <c r="K72" s="71"/>
      <c r="L72" s="71"/>
      <c r="M72" s="71"/>
      <c r="N72" s="71"/>
      <c r="O72" s="71"/>
      <c r="P72" s="71"/>
      <c r="Q72" s="72"/>
      <c r="R72" s="73"/>
      <c r="S72" s="36"/>
      <c r="T72" s="74"/>
      <c r="U72" s="75"/>
      <c r="V72" s="76"/>
      <c r="W72" s="75"/>
      <c r="X72" s="75"/>
      <c r="Y72" s="76"/>
      <c r="Z72" s="36"/>
      <c r="AA72" s="75"/>
      <c r="AB72" s="75"/>
      <c r="AC72" s="76"/>
      <c r="AD72" s="74"/>
      <c r="AE72" s="75"/>
      <c r="AF72" s="75"/>
      <c r="AG72" s="75"/>
      <c r="AH72" s="117"/>
      <c r="AI72" s="75"/>
      <c r="AJ72" s="116"/>
      <c r="AK72" s="116"/>
      <c r="AL72" s="76"/>
      <c r="AM72" s="36"/>
      <c r="AN72" s="74"/>
      <c r="AO72" s="75"/>
      <c r="AP72" s="76"/>
      <c r="AR72" s="76"/>
      <c r="AS72" s="79"/>
    </row>
    <row r="73" spans="1:45" x14ac:dyDescent="0.25">
      <c r="A73" s="79"/>
      <c r="B73" s="79"/>
      <c r="E73" s="136"/>
      <c r="F73" s="69"/>
      <c r="G73" s="70"/>
      <c r="H73" s="70"/>
      <c r="I73" s="71"/>
      <c r="J73" s="71"/>
      <c r="K73" s="71"/>
      <c r="L73" s="71"/>
      <c r="M73" s="71"/>
      <c r="N73" s="71"/>
      <c r="O73" s="71"/>
      <c r="P73" s="71"/>
      <c r="Q73" s="72"/>
      <c r="R73" s="73"/>
      <c r="S73" s="36"/>
      <c r="T73" s="74"/>
      <c r="U73" s="75"/>
      <c r="V73" s="76"/>
      <c r="W73" s="75"/>
      <c r="X73" s="75"/>
      <c r="Y73" s="76"/>
      <c r="Z73" s="36"/>
      <c r="AA73" s="75"/>
      <c r="AB73" s="75"/>
      <c r="AC73" s="76"/>
      <c r="AD73" s="74"/>
      <c r="AE73" s="75"/>
      <c r="AF73" s="75"/>
      <c r="AG73" s="75"/>
      <c r="AH73" s="117"/>
      <c r="AI73" s="75"/>
      <c r="AJ73" s="116"/>
      <c r="AK73" s="116"/>
      <c r="AL73" s="76"/>
      <c r="AM73" s="36"/>
      <c r="AN73" s="74"/>
      <c r="AO73" s="75"/>
      <c r="AP73" s="76"/>
      <c r="AR73" s="76"/>
      <c r="AS73" s="79"/>
    </row>
    <row r="74" spans="1:45" x14ac:dyDescent="0.25">
      <c r="A74" s="79"/>
      <c r="B74" s="79"/>
      <c r="E74" s="136"/>
      <c r="F74" s="69"/>
      <c r="G74" s="70"/>
      <c r="H74" s="70"/>
      <c r="I74" s="71"/>
      <c r="J74" s="71"/>
      <c r="K74" s="71"/>
      <c r="L74" s="71"/>
      <c r="M74" s="71"/>
      <c r="N74" s="71"/>
      <c r="O74" s="71"/>
      <c r="P74" s="71"/>
      <c r="Q74" s="72"/>
      <c r="R74" s="73"/>
      <c r="S74" s="36"/>
      <c r="T74" s="74"/>
      <c r="U74" s="75"/>
      <c r="V74" s="76"/>
      <c r="W74" s="75"/>
      <c r="X74" s="75"/>
      <c r="Y74" s="76"/>
      <c r="Z74" s="36"/>
      <c r="AA74" s="75"/>
      <c r="AB74" s="75"/>
      <c r="AC74" s="76"/>
      <c r="AD74" s="74"/>
      <c r="AE74" s="75"/>
      <c r="AF74" s="75"/>
      <c r="AG74" s="75"/>
      <c r="AH74" s="117"/>
      <c r="AI74" s="75"/>
      <c r="AJ74" s="116"/>
      <c r="AK74" s="116"/>
      <c r="AL74" s="76"/>
      <c r="AM74" s="36"/>
      <c r="AN74" s="74"/>
      <c r="AO74" s="75"/>
      <c r="AP74" s="76"/>
      <c r="AR74" s="76"/>
      <c r="AS74" s="79"/>
    </row>
    <row r="75" spans="1:45" x14ac:dyDescent="0.25">
      <c r="A75" s="79"/>
      <c r="B75" s="79"/>
      <c r="E75" s="136"/>
      <c r="F75" s="69"/>
      <c r="G75" s="70"/>
      <c r="H75" s="70"/>
      <c r="I75" s="71"/>
      <c r="J75" s="71"/>
      <c r="K75" s="71"/>
      <c r="L75" s="71"/>
      <c r="M75" s="71"/>
      <c r="N75" s="71"/>
      <c r="O75" s="71"/>
      <c r="P75" s="71"/>
      <c r="Q75" s="72"/>
      <c r="R75" s="73"/>
      <c r="S75" s="36"/>
      <c r="T75" s="74"/>
      <c r="U75" s="75"/>
      <c r="V75" s="76"/>
      <c r="W75" s="75"/>
      <c r="X75" s="75"/>
      <c r="Y75" s="76"/>
      <c r="Z75" s="36"/>
      <c r="AA75" s="75"/>
      <c r="AB75" s="75"/>
      <c r="AC75" s="76"/>
      <c r="AD75" s="74"/>
      <c r="AE75" s="75"/>
      <c r="AF75" s="75"/>
      <c r="AG75" s="75"/>
      <c r="AH75" s="117"/>
      <c r="AI75" s="75"/>
      <c r="AJ75" s="116"/>
      <c r="AK75" s="116"/>
      <c r="AL75" s="76"/>
      <c r="AM75" s="36"/>
      <c r="AN75" s="74"/>
      <c r="AO75" s="75"/>
      <c r="AP75" s="76"/>
      <c r="AR75" s="76"/>
      <c r="AS75" s="79"/>
    </row>
    <row r="76" spans="1:45" x14ac:dyDescent="0.25">
      <c r="A76" s="79"/>
      <c r="B76" s="79"/>
      <c r="E76" s="136"/>
      <c r="F76" s="69"/>
      <c r="G76" s="70"/>
      <c r="H76" s="70"/>
      <c r="I76" s="71"/>
      <c r="J76" s="71"/>
      <c r="K76" s="71"/>
      <c r="L76" s="71"/>
      <c r="M76" s="71"/>
      <c r="N76" s="71"/>
      <c r="O76" s="71"/>
      <c r="P76" s="71"/>
      <c r="Q76" s="72"/>
      <c r="R76" s="73"/>
      <c r="S76" s="36"/>
      <c r="T76" s="74"/>
      <c r="U76" s="75"/>
      <c r="V76" s="76"/>
      <c r="W76" s="75"/>
      <c r="X76" s="75"/>
      <c r="Y76" s="76"/>
      <c r="Z76" s="36"/>
      <c r="AA76" s="75"/>
      <c r="AB76" s="75"/>
      <c r="AC76" s="76"/>
      <c r="AD76" s="74"/>
      <c r="AE76" s="75"/>
      <c r="AF76" s="75"/>
      <c r="AG76" s="75"/>
      <c r="AH76" s="117"/>
      <c r="AI76" s="75"/>
      <c r="AJ76" s="116"/>
      <c r="AK76" s="116"/>
      <c r="AL76" s="76"/>
      <c r="AM76" s="36"/>
      <c r="AN76" s="74"/>
      <c r="AO76" s="75"/>
      <c r="AP76" s="76"/>
      <c r="AR76" s="76"/>
      <c r="AS76" s="79"/>
    </row>
    <row r="77" spans="1:45" x14ac:dyDescent="0.25">
      <c r="A77" s="79"/>
      <c r="B77" s="79"/>
      <c r="E77" s="136"/>
      <c r="F77" s="69"/>
      <c r="G77" s="70"/>
      <c r="H77" s="70"/>
      <c r="I77" s="71"/>
      <c r="J77" s="71"/>
      <c r="K77" s="71"/>
      <c r="L77" s="71"/>
      <c r="M77" s="71"/>
      <c r="N77" s="71"/>
      <c r="O77" s="71"/>
      <c r="P77" s="71"/>
      <c r="Q77" s="72"/>
      <c r="R77" s="73"/>
      <c r="S77" s="36"/>
      <c r="T77" s="74"/>
      <c r="U77" s="75"/>
      <c r="V77" s="76"/>
      <c r="W77" s="75"/>
      <c r="X77" s="75"/>
      <c r="Y77" s="76"/>
      <c r="Z77" s="36"/>
      <c r="AA77" s="75"/>
      <c r="AB77" s="75"/>
      <c r="AC77" s="76"/>
      <c r="AD77" s="74"/>
      <c r="AE77" s="75"/>
      <c r="AF77" s="75"/>
      <c r="AG77" s="75"/>
      <c r="AH77" s="117"/>
      <c r="AI77" s="75"/>
      <c r="AJ77" s="116"/>
      <c r="AK77" s="116"/>
      <c r="AL77" s="76"/>
      <c r="AM77" s="36"/>
      <c r="AN77" s="74"/>
      <c r="AO77" s="75"/>
      <c r="AP77" s="76"/>
      <c r="AR77" s="76"/>
      <c r="AS77" s="79"/>
    </row>
    <row r="78" spans="1:45" x14ac:dyDescent="0.25">
      <c r="A78" s="79"/>
      <c r="B78" s="79"/>
      <c r="E78" s="136"/>
      <c r="F78" s="69"/>
      <c r="G78" s="70"/>
      <c r="H78" s="70"/>
      <c r="I78" s="71"/>
      <c r="J78" s="71"/>
      <c r="K78" s="71"/>
      <c r="L78" s="71"/>
      <c r="M78" s="71"/>
      <c r="N78" s="71"/>
      <c r="O78" s="71"/>
      <c r="P78" s="71"/>
      <c r="Q78" s="72"/>
      <c r="R78" s="73"/>
      <c r="S78" s="36"/>
      <c r="T78" s="74"/>
      <c r="U78" s="75"/>
      <c r="V78" s="76"/>
      <c r="W78" s="75"/>
      <c r="X78" s="75"/>
      <c r="Y78" s="76"/>
      <c r="Z78" s="36"/>
      <c r="AA78" s="75"/>
      <c r="AB78" s="75"/>
      <c r="AC78" s="76"/>
      <c r="AD78" s="74"/>
      <c r="AE78" s="75"/>
      <c r="AF78" s="75"/>
      <c r="AG78" s="75"/>
      <c r="AH78" s="117"/>
      <c r="AI78" s="75"/>
      <c r="AJ78" s="116"/>
      <c r="AK78" s="116"/>
      <c r="AL78" s="76"/>
      <c r="AM78" s="36"/>
      <c r="AN78" s="74"/>
      <c r="AO78" s="75"/>
      <c r="AP78" s="76"/>
      <c r="AR78" s="76"/>
      <c r="AS78" s="79"/>
    </row>
    <row r="79" spans="1:45" x14ac:dyDescent="0.25">
      <c r="A79" s="79"/>
      <c r="B79" s="79"/>
      <c r="E79" s="136"/>
      <c r="F79" s="69"/>
      <c r="G79" s="70"/>
      <c r="H79" s="70"/>
      <c r="I79" s="71"/>
      <c r="J79" s="71"/>
      <c r="K79" s="71"/>
      <c r="L79" s="71"/>
      <c r="M79" s="71"/>
      <c r="N79" s="71"/>
      <c r="O79" s="71"/>
      <c r="P79" s="71"/>
      <c r="Q79" s="72"/>
      <c r="R79" s="73"/>
      <c r="S79" s="36"/>
      <c r="T79" s="74"/>
      <c r="U79" s="75"/>
      <c r="V79" s="76"/>
      <c r="W79" s="75"/>
      <c r="X79" s="75"/>
      <c r="Y79" s="76"/>
      <c r="Z79" s="36"/>
      <c r="AA79" s="75"/>
      <c r="AB79" s="75"/>
      <c r="AC79" s="76"/>
      <c r="AD79" s="74"/>
      <c r="AE79" s="75"/>
      <c r="AF79" s="75"/>
      <c r="AG79" s="75"/>
      <c r="AH79" s="117"/>
      <c r="AI79" s="75"/>
      <c r="AJ79" s="116"/>
      <c r="AK79" s="116"/>
      <c r="AL79" s="76"/>
      <c r="AM79" s="36"/>
      <c r="AN79" s="74"/>
      <c r="AO79" s="75"/>
      <c r="AP79" s="76"/>
      <c r="AR79" s="76"/>
      <c r="AS79" s="79"/>
    </row>
    <row r="80" spans="1:45" x14ac:dyDescent="0.25">
      <c r="A80" s="79"/>
      <c r="B80" s="79"/>
      <c r="E80" s="136"/>
      <c r="F80" s="69"/>
      <c r="G80" s="70"/>
      <c r="H80" s="70"/>
      <c r="I80" s="71"/>
      <c r="J80" s="71"/>
      <c r="K80" s="71"/>
      <c r="L80" s="71"/>
      <c r="M80" s="71"/>
      <c r="N80" s="71"/>
      <c r="O80" s="71"/>
      <c r="P80" s="71"/>
      <c r="Q80" s="72"/>
      <c r="R80" s="73"/>
      <c r="S80" s="36"/>
      <c r="T80" s="74"/>
      <c r="U80" s="75"/>
      <c r="V80" s="76"/>
      <c r="W80" s="75"/>
      <c r="X80" s="75"/>
      <c r="Y80" s="76"/>
      <c r="Z80" s="36"/>
      <c r="AA80" s="75"/>
      <c r="AB80" s="75"/>
      <c r="AC80" s="76"/>
      <c r="AD80" s="74"/>
      <c r="AE80" s="75"/>
      <c r="AF80" s="75"/>
      <c r="AG80" s="75"/>
      <c r="AH80" s="117"/>
      <c r="AI80" s="75"/>
      <c r="AJ80" s="116"/>
      <c r="AK80" s="116"/>
      <c r="AL80" s="76"/>
      <c r="AM80" s="36"/>
      <c r="AN80" s="74"/>
      <c r="AO80" s="75"/>
      <c r="AP80" s="76"/>
      <c r="AR80" s="76"/>
      <c r="AS80" s="79"/>
    </row>
    <row r="81" spans="1:45" x14ac:dyDescent="0.25">
      <c r="A81" s="79"/>
      <c r="B81" s="79"/>
      <c r="E81" s="136"/>
      <c r="F81" s="69"/>
      <c r="G81" s="70"/>
      <c r="H81" s="70"/>
      <c r="I81" s="71"/>
      <c r="J81" s="71"/>
      <c r="K81" s="71"/>
      <c r="L81" s="71"/>
      <c r="M81" s="71"/>
      <c r="N81" s="71"/>
      <c r="O81" s="71"/>
      <c r="P81" s="71"/>
      <c r="Q81" s="72"/>
      <c r="R81" s="73"/>
      <c r="S81" s="36"/>
      <c r="T81" s="74"/>
      <c r="U81" s="75"/>
      <c r="V81" s="76"/>
      <c r="W81" s="75"/>
      <c r="X81" s="75"/>
      <c r="Y81" s="76"/>
      <c r="Z81" s="36"/>
      <c r="AA81" s="75"/>
      <c r="AB81" s="75"/>
      <c r="AC81" s="76"/>
      <c r="AD81" s="74"/>
      <c r="AE81" s="75"/>
      <c r="AF81" s="75"/>
      <c r="AG81" s="75"/>
      <c r="AH81" s="117"/>
      <c r="AI81" s="75"/>
      <c r="AJ81" s="116"/>
      <c r="AK81" s="116"/>
      <c r="AL81" s="76"/>
      <c r="AM81" s="36"/>
      <c r="AN81" s="74"/>
      <c r="AO81" s="75"/>
      <c r="AP81" s="76"/>
      <c r="AR81" s="76"/>
      <c r="AS81" s="79"/>
    </row>
    <row r="82" spans="1:45" x14ac:dyDescent="0.25">
      <c r="A82" s="79"/>
      <c r="B82" s="79"/>
      <c r="E82" s="136"/>
      <c r="F82" s="69"/>
      <c r="G82" s="70"/>
      <c r="H82" s="70"/>
      <c r="I82" s="71"/>
      <c r="J82" s="71"/>
      <c r="K82" s="71"/>
      <c r="L82" s="71"/>
      <c r="M82" s="71"/>
      <c r="N82" s="71"/>
      <c r="O82" s="71"/>
      <c r="P82" s="71"/>
      <c r="Q82" s="72"/>
      <c r="R82" s="73"/>
      <c r="S82" s="36"/>
      <c r="T82" s="74"/>
      <c r="U82" s="75"/>
      <c r="V82" s="76"/>
      <c r="W82" s="75"/>
      <c r="X82" s="75"/>
      <c r="Y82" s="76"/>
      <c r="Z82" s="36"/>
      <c r="AA82" s="75"/>
      <c r="AB82" s="75"/>
      <c r="AC82" s="76"/>
      <c r="AD82" s="74"/>
      <c r="AE82" s="75"/>
      <c r="AF82" s="75"/>
      <c r="AG82" s="75"/>
      <c r="AH82" s="117"/>
      <c r="AI82" s="75"/>
      <c r="AJ82" s="116"/>
      <c r="AK82" s="116"/>
      <c r="AL82" s="76"/>
      <c r="AM82" s="36"/>
      <c r="AN82" s="74"/>
      <c r="AO82" s="75"/>
      <c r="AP82" s="76"/>
      <c r="AR82" s="76"/>
      <c r="AS82" s="79"/>
    </row>
    <row r="83" spans="1:45" x14ac:dyDescent="0.25">
      <c r="A83" s="79"/>
      <c r="B83" s="79"/>
      <c r="E83" s="136"/>
      <c r="F83" s="69"/>
      <c r="G83" s="70"/>
      <c r="H83" s="70"/>
      <c r="I83" s="71"/>
      <c r="J83" s="71"/>
      <c r="K83" s="71"/>
      <c r="L83" s="71"/>
      <c r="M83" s="71"/>
      <c r="N83" s="71"/>
      <c r="O83" s="71"/>
      <c r="P83" s="71"/>
      <c r="Q83" s="72"/>
      <c r="R83" s="73"/>
      <c r="S83" s="36"/>
      <c r="T83" s="74"/>
      <c r="U83" s="75"/>
      <c r="V83" s="76"/>
      <c r="W83" s="75"/>
      <c r="X83" s="75"/>
      <c r="Y83" s="76"/>
      <c r="Z83" s="36"/>
      <c r="AA83" s="75"/>
      <c r="AB83" s="75"/>
      <c r="AC83" s="76"/>
      <c r="AD83" s="74"/>
      <c r="AE83" s="75"/>
      <c r="AF83" s="75"/>
      <c r="AG83" s="75"/>
      <c r="AH83" s="117"/>
      <c r="AI83" s="75"/>
      <c r="AJ83" s="116"/>
      <c r="AK83" s="116"/>
      <c r="AL83" s="76"/>
      <c r="AM83" s="36"/>
      <c r="AN83" s="74"/>
      <c r="AO83" s="75"/>
      <c r="AP83" s="76"/>
      <c r="AR83" s="76"/>
      <c r="AS83" s="79"/>
    </row>
    <row r="84" spans="1:45" x14ac:dyDescent="0.25">
      <c r="A84" s="79"/>
      <c r="B84" s="79"/>
      <c r="E84" s="136"/>
      <c r="F84" s="69"/>
      <c r="G84" s="70"/>
      <c r="H84" s="70"/>
      <c r="I84" s="71"/>
      <c r="J84" s="71"/>
      <c r="K84" s="71"/>
      <c r="L84" s="71"/>
      <c r="M84" s="71"/>
      <c r="N84" s="71"/>
      <c r="O84" s="71"/>
      <c r="P84" s="71"/>
      <c r="Q84" s="72"/>
      <c r="R84" s="73"/>
      <c r="S84" s="36"/>
      <c r="T84" s="74"/>
      <c r="U84" s="75"/>
      <c r="V84" s="76"/>
      <c r="W84" s="75"/>
      <c r="X84" s="75"/>
      <c r="Y84" s="76"/>
      <c r="Z84" s="36"/>
      <c r="AA84" s="75"/>
      <c r="AB84" s="75"/>
      <c r="AC84" s="76"/>
      <c r="AD84" s="74"/>
      <c r="AE84" s="75"/>
      <c r="AF84" s="75"/>
      <c r="AG84" s="75"/>
      <c r="AH84" s="117"/>
      <c r="AI84" s="75"/>
      <c r="AJ84" s="116"/>
      <c r="AK84" s="116"/>
      <c r="AL84" s="76"/>
      <c r="AM84" s="36"/>
      <c r="AN84" s="74"/>
      <c r="AO84" s="75"/>
      <c r="AP84" s="76"/>
      <c r="AR84" s="76"/>
      <c r="AS84" s="79"/>
    </row>
    <row r="85" spans="1:45" x14ac:dyDescent="0.25">
      <c r="A85" s="79"/>
      <c r="B85" s="79"/>
      <c r="E85" s="136"/>
      <c r="F85" s="69"/>
      <c r="G85" s="70"/>
      <c r="H85" s="70"/>
      <c r="I85" s="71"/>
      <c r="J85" s="71"/>
      <c r="K85" s="71"/>
      <c r="L85" s="71"/>
      <c r="M85" s="71"/>
      <c r="N85" s="71"/>
      <c r="O85" s="71"/>
      <c r="P85" s="71"/>
      <c r="Q85" s="72"/>
      <c r="R85" s="73"/>
      <c r="S85" s="36"/>
      <c r="T85" s="74"/>
      <c r="U85" s="75"/>
      <c r="V85" s="76"/>
      <c r="W85" s="75"/>
      <c r="X85" s="75"/>
      <c r="Y85" s="76"/>
      <c r="Z85" s="36"/>
      <c r="AA85" s="75"/>
      <c r="AB85" s="75"/>
      <c r="AC85" s="76"/>
      <c r="AD85" s="74"/>
      <c r="AE85" s="75"/>
      <c r="AF85" s="75"/>
      <c r="AG85" s="75"/>
      <c r="AH85" s="117"/>
      <c r="AI85" s="75"/>
      <c r="AJ85" s="116"/>
      <c r="AK85" s="116"/>
      <c r="AL85" s="76"/>
      <c r="AM85" s="36"/>
      <c r="AN85" s="74"/>
      <c r="AO85" s="75"/>
      <c r="AP85" s="76"/>
      <c r="AR85" s="76"/>
      <c r="AS85" s="79"/>
    </row>
    <row r="86" spans="1:45" x14ac:dyDescent="0.25">
      <c r="A86" s="79"/>
      <c r="B86" s="79"/>
      <c r="E86" s="136"/>
      <c r="F86" s="69"/>
      <c r="G86" s="70"/>
      <c r="H86" s="70"/>
      <c r="I86" s="71"/>
      <c r="J86" s="71"/>
      <c r="K86" s="71"/>
      <c r="L86" s="71"/>
      <c r="M86" s="71"/>
      <c r="N86" s="71"/>
      <c r="O86" s="71"/>
      <c r="P86" s="71"/>
      <c r="Q86" s="72"/>
      <c r="R86" s="73"/>
      <c r="S86" s="36"/>
      <c r="T86" s="74"/>
      <c r="U86" s="75"/>
      <c r="V86" s="76"/>
      <c r="W86" s="75"/>
      <c r="X86" s="75"/>
      <c r="Y86" s="76"/>
      <c r="Z86" s="36"/>
      <c r="AA86" s="75"/>
      <c r="AB86" s="75"/>
      <c r="AC86" s="76"/>
      <c r="AD86" s="74"/>
      <c r="AE86" s="75"/>
      <c r="AF86" s="75"/>
      <c r="AG86" s="75"/>
      <c r="AH86" s="117"/>
      <c r="AI86" s="75"/>
      <c r="AJ86" s="116"/>
      <c r="AK86" s="116"/>
      <c r="AL86" s="76"/>
      <c r="AM86" s="36"/>
      <c r="AN86" s="74"/>
      <c r="AO86" s="75"/>
      <c r="AP86" s="76"/>
      <c r="AR86" s="76"/>
      <c r="AS86" s="79"/>
    </row>
    <row r="87" spans="1:45" x14ac:dyDescent="0.25">
      <c r="A87" s="79"/>
      <c r="B87" s="79"/>
      <c r="E87" s="136"/>
      <c r="F87" s="69"/>
      <c r="G87" s="70"/>
      <c r="H87" s="70"/>
      <c r="I87" s="71"/>
      <c r="J87" s="71"/>
      <c r="K87" s="71"/>
      <c r="L87" s="71"/>
      <c r="M87" s="71"/>
      <c r="N87" s="71"/>
      <c r="O87" s="71"/>
      <c r="P87" s="71"/>
      <c r="Q87" s="72"/>
      <c r="R87" s="73"/>
      <c r="S87" s="36"/>
      <c r="T87" s="74"/>
      <c r="U87" s="75"/>
      <c r="V87" s="76"/>
      <c r="W87" s="75"/>
      <c r="X87" s="75"/>
      <c r="Y87" s="76"/>
      <c r="Z87" s="36"/>
      <c r="AA87" s="75"/>
      <c r="AB87" s="75"/>
      <c r="AC87" s="76"/>
      <c r="AD87" s="74"/>
      <c r="AE87" s="75"/>
      <c r="AF87" s="75"/>
      <c r="AG87" s="75"/>
      <c r="AH87" s="117"/>
      <c r="AI87" s="75"/>
      <c r="AJ87" s="116"/>
      <c r="AK87" s="116"/>
      <c r="AL87" s="76"/>
      <c r="AM87" s="36"/>
      <c r="AN87" s="74"/>
      <c r="AO87" s="75"/>
      <c r="AP87" s="76"/>
      <c r="AR87" s="76"/>
      <c r="AS87" s="79"/>
    </row>
    <row r="88" spans="1:45" x14ac:dyDescent="0.25">
      <c r="A88" s="79"/>
      <c r="B88" s="79"/>
      <c r="E88" s="136"/>
      <c r="F88" s="69"/>
      <c r="G88" s="70"/>
      <c r="H88" s="70"/>
      <c r="I88" s="71"/>
      <c r="J88" s="71"/>
      <c r="K88" s="71"/>
      <c r="L88" s="71"/>
      <c r="M88" s="71"/>
      <c r="N88" s="71"/>
      <c r="O88" s="71"/>
      <c r="P88" s="71"/>
      <c r="Q88" s="72"/>
      <c r="R88" s="73"/>
      <c r="S88" s="36"/>
      <c r="T88" s="74"/>
      <c r="U88" s="75"/>
      <c r="V88" s="76"/>
      <c r="W88" s="75"/>
      <c r="X88" s="75"/>
      <c r="Y88" s="76"/>
      <c r="Z88" s="36"/>
      <c r="AA88" s="75"/>
      <c r="AB88" s="75"/>
      <c r="AC88" s="76"/>
      <c r="AD88" s="74"/>
      <c r="AE88" s="75"/>
      <c r="AF88" s="75"/>
      <c r="AG88" s="75"/>
      <c r="AH88" s="117"/>
      <c r="AI88" s="75"/>
      <c r="AJ88" s="116"/>
      <c r="AK88" s="116"/>
      <c r="AL88" s="76"/>
      <c r="AM88" s="36"/>
      <c r="AN88" s="74"/>
      <c r="AO88" s="75"/>
      <c r="AP88" s="76"/>
      <c r="AR88" s="76"/>
      <c r="AS88" s="79"/>
    </row>
    <row r="89" spans="1:45" x14ac:dyDescent="0.25">
      <c r="A89" s="79"/>
      <c r="B89" s="79"/>
      <c r="E89" s="136"/>
      <c r="F89" s="69"/>
      <c r="G89" s="70"/>
      <c r="H89" s="70"/>
      <c r="I89" s="71"/>
      <c r="J89" s="71"/>
      <c r="K89" s="71"/>
      <c r="L89" s="71"/>
      <c r="M89" s="71"/>
      <c r="N89" s="71"/>
      <c r="O89" s="71"/>
      <c r="P89" s="71"/>
      <c r="Q89" s="72"/>
      <c r="R89" s="73"/>
      <c r="S89" s="36"/>
      <c r="T89" s="74"/>
      <c r="U89" s="75"/>
      <c r="V89" s="76"/>
      <c r="W89" s="75"/>
      <c r="X89" s="75"/>
      <c r="Y89" s="76"/>
      <c r="Z89" s="36"/>
      <c r="AA89" s="75"/>
      <c r="AB89" s="75"/>
      <c r="AC89" s="76"/>
      <c r="AD89" s="74"/>
      <c r="AE89" s="75"/>
      <c r="AF89" s="75"/>
      <c r="AG89" s="75"/>
      <c r="AH89" s="117"/>
      <c r="AI89" s="75"/>
      <c r="AJ89" s="116"/>
      <c r="AK89" s="116"/>
      <c r="AL89" s="76"/>
      <c r="AM89" s="36"/>
      <c r="AN89" s="74"/>
      <c r="AO89" s="75"/>
      <c r="AP89" s="76"/>
      <c r="AR89" s="76"/>
      <c r="AS89" s="79"/>
    </row>
    <row r="90" spans="1:45" x14ac:dyDescent="0.25">
      <c r="A90" s="79"/>
      <c r="B90" s="79"/>
      <c r="E90" s="136"/>
      <c r="F90" s="69"/>
      <c r="G90" s="70"/>
      <c r="H90" s="70"/>
      <c r="I90" s="71"/>
      <c r="J90" s="71"/>
      <c r="K90" s="71"/>
      <c r="L90" s="71"/>
      <c r="M90" s="71"/>
      <c r="N90" s="71"/>
      <c r="O90" s="71"/>
      <c r="P90" s="71"/>
      <c r="Q90" s="72"/>
      <c r="R90" s="73"/>
      <c r="S90" s="36"/>
      <c r="T90" s="74"/>
      <c r="U90" s="75"/>
      <c r="V90" s="76"/>
      <c r="W90" s="75"/>
      <c r="X90" s="75"/>
      <c r="Y90" s="76"/>
      <c r="Z90" s="36"/>
      <c r="AA90" s="75"/>
      <c r="AB90" s="75"/>
      <c r="AC90" s="76"/>
      <c r="AD90" s="74"/>
      <c r="AE90" s="75"/>
      <c r="AF90" s="75"/>
      <c r="AG90" s="75"/>
      <c r="AH90" s="117"/>
      <c r="AI90" s="75"/>
      <c r="AJ90" s="116"/>
      <c r="AK90" s="116"/>
      <c r="AL90" s="76"/>
      <c r="AM90" s="36"/>
      <c r="AN90" s="74"/>
      <c r="AO90" s="75"/>
      <c r="AP90" s="76"/>
      <c r="AR90" s="76"/>
      <c r="AS90" s="79"/>
    </row>
    <row r="91" spans="1:45" x14ac:dyDescent="0.25">
      <c r="A91" s="79"/>
      <c r="B91" s="79"/>
      <c r="E91" s="136"/>
      <c r="F91" s="69"/>
      <c r="G91" s="70"/>
      <c r="H91" s="70"/>
      <c r="I91" s="71"/>
      <c r="J91" s="71"/>
      <c r="K91" s="71"/>
      <c r="L91" s="71"/>
      <c r="M91" s="71"/>
      <c r="N91" s="71"/>
      <c r="O91" s="71"/>
      <c r="P91" s="71"/>
      <c r="Q91" s="72"/>
      <c r="R91" s="73"/>
      <c r="S91" s="36"/>
      <c r="T91" s="74"/>
      <c r="U91" s="75"/>
      <c r="V91" s="76"/>
      <c r="W91" s="75"/>
      <c r="X91" s="75"/>
      <c r="Y91" s="76"/>
      <c r="Z91" s="36"/>
      <c r="AA91" s="75"/>
      <c r="AB91" s="75"/>
      <c r="AC91" s="76"/>
      <c r="AD91" s="74"/>
      <c r="AE91" s="75"/>
      <c r="AF91" s="75"/>
      <c r="AG91" s="75"/>
      <c r="AH91" s="117"/>
      <c r="AI91" s="75"/>
      <c r="AJ91" s="116"/>
      <c r="AK91" s="116"/>
      <c r="AL91" s="76"/>
      <c r="AM91" s="36"/>
      <c r="AN91" s="74"/>
      <c r="AO91" s="75"/>
      <c r="AP91" s="76"/>
      <c r="AR91" s="76"/>
      <c r="AS91" s="79"/>
    </row>
    <row r="92" spans="1:45" x14ac:dyDescent="0.25">
      <c r="A92" s="79"/>
      <c r="B92" s="79"/>
      <c r="E92" s="136"/>
      <c r="F92" s="69"/>
      <c r="G92" s="70"/>
      <c r="H92" s="70"/>
      <c r="I92" s="71"/>
      <c r="J92" s="71"/>
      <c r="K92" s="71"/>
      <c r="L92" s="71"/>
      <c r="M92" s="71"/>
      <c r="N92" s="71"/>
      <c r="O92" s="71"/>
      <c r="P92" s="71"/>
      <c r="Q92" s="72"/>
      <c r="R92" s="73"/>
      <c r="S92" s="36"/>
      <c r="T92" s="74"/>
      <c r="U92" s="75"/>
      <c r="V92" s="76"/>
      <c r="W92" s="75"/>
      <c r="X92" s="75"/>
      <c r="Y92" s="76"/>
      <c r="Z92" s="36"/>
      <c r="AA92" s="75"/>
      <c r="AB92" s="75"/>
      <c r="AC92" s="76"/>
      <c r="AD92" s="74"/>
      <c r="AE92" s="75"/>
      <c r="AF92" s="75"/>
      <c r="AG92" s="75"/>
      <c r="AH92" s="117"/>
      <c r="AI92" s="75"/>
      <c r="AJ92" s="116"/>
      <c r="AK92" s="116"/>
      <c r="AL92" s="76"/>
      <c r="AM92" s="36"/>
      <c r="AN92" s="74"/>
      <c r="AO92" s="75"/>
      <c r="AP92" s="76"/>
      <c r="AR92" s="76"/>
      <c r="AS92" s="79"/>
    </row>
    <row r="93" spans="1:45" x14ac:dyDescent="0.25">
      <c r="A93" s="79"/>
      <c r="B93" s="79"/>
      <c r="E93" s="136"/>
      <c r="F93" s="69"/>
      <c r="G93" s="70"/>
      <c r="H93" s="70"/>
      <c r="I93" s="71"/>
      <c r="J93" s="71"/>
      <c r="K93" s="71"/>
      <c r="L93" s="71"/>
      <c r="M93" s="71"/>
      <c r="N93" s="71"/>
      <c r="O93" s="71"/>
      <c r="P93" s="71"/>
      <c r="Q93" s="72"/>
      <c r="R93" s="73"/>
      <c r="S93" s="36"/>
      <c r="T93" s="74"/>
      <c r="U93" s="75"/>
      <c r="V93" s="76"/>
      <c r="W93" s="75"/>
      <c r="X93" s="75"/>
      <c r="Y93" s="76"/>
      <c r="Z93" s="36"/>
      <c r="AA93" s="75"/>
      <c r="AB93" s="75"/>
      <c r="AC93" s="76"/>
      <c r="AD93" s="74"/>
      <c r="AE93" s="75"/>
      <c r="AF93" s="75"/>
      <c r="AG93" s="75"/>
      <c r="AH93" s="117"/>
      <c r="AI93" s="75"/>
      <c r="AJ93" s="116"/>
      <c r="AK93" s="116"/>
      <c r="AL93" s="76"/>
      <c r="AM93" s="36"/>
      <c r="AN93" s="74"/>
      <c r="AO93" s="75"/>
      <c r="AP93" s="76"/>
      <c r="AR93" s="76"/>
      <c r="AS93" s="79"/>
    </row>
    <row r="94" spans="1:45" x14ac:dyDescent="0.25">
      <c r="A94" s="79"/>
      <c r="B94" s="79"/>
      <c r="E94" s="136"/>
      <c r="F94" s="69"/>
      <c r="G94" s="70"/>
      <c r="H94" s="70"/>
      <c r="I94" s="71"/>
      <c r="J94" s="71"/>
      <c r="K94" s="71"/>
      <c r="L94" s="71"/>
      <c r="M94" s="71"/>
      <c r="N94" s="71"/>
      <c r="O94" s="71"/>
      <c r="P94" s="71"/>
      <c r="Q94" s="72"/>
      <c r="R94" s="73"/>
      <c r="S94" s="36"/>
      <c r="T94" s="74"/>
      <c r="U94" s="75"/>
      <c r="V94" s="76"/>
      <c r="W94" s="75"/>
      <c r="X94" s="75"/>
      <c r="Y94" s="76"/>
      <c r="Z94" s="36"/>
      <c r="AA94" s="75"/>
      <c r="AB94" s="75"/>
      <c r="AC94" s="76"/>
      <c r="AD94" s="74"/>
      <c r="AE94" s="75"/>
      <c r="AF94" s="75"/>
      <c r="AG94" s="75"/>
      <c r="AH94" s="117"/>
      <c r="AI94" s="75"/>
      <c r="AJ94" s="116"/>
      <c r="AK94" s="116"/>
      <c r="AL94" s="76"/>
      <c r="AM94" s="36"/>
      <c r="AN94" s="74"/>
      <c r="AO94" s="75"/>
      <c r="AP94" s="76"/>
      <c r="AR94" s="76"/>
      <c r="AS94" s="79"/>
    </row>
    <row r="95" spans="1:45" x14ac:dyDescent="0.25">
      <c r="A95" s="79"/>
      <c r="B95" s="79"/>
      <c r="E95" s="136"/>
      <c r="F95" s="69"/>
      <c r="G95" s="70"/>
      <c r="H95" s="70"/>
      <c r="I95" s="71"/>
      <c r="J95" s="71"/>
      <c r="K95" s="71"/>
      <c r="L95" s="71"/>
      <c r="M95" s="71"/>
      <c r="N95" s="71"/>
      <c r="O95" s="71"/>
      <c r="P95" s="71"/>
      <c r="Q95" s="72"/>
      <c r="R95" s="73"/>
      <c r="S95" s="36"/>
      <c r="T95" s="74"/>
      <c r="U95" s="75"/>
      <c r="V95" s="76"/>
      <c r="W95" s="75"/>
      <c r="X95" s="75"/>
      <c r="Y95" s="76"/>
      <c r="Z95" s="36"/>
      <c r="AA95" s="75"/>
      <c r="AB95" s="75"/>
      <c r="AC95" s="76"/>
      <c r="AD95" s="74"/>
      <c r="AE95" s="75"/>
      <c r="AF95" s="75"/>
      <c r="AG95" s="75"/>
      <c r="AH95" s="117"/>
      <c r="AI95" s="75"/>
      <c r="AJ95" s="116"/>
      <c r="AK95" s="116"/>
      <c r="AL95" s="76"/>
      <c r="AM95" s="36"/>
      <c r="AN95" s="74"/>
      <c r="AO95" s="75"/>
      <c r="AP95" s="76"/>
      <c r="AR95" s="76"/>
      <c r="AS95" s="79"/>
    </row>
    <row r="96" spans="1:45" x14ac:dyDescent="0.25">
      <c r="A96" s="79"/>
      <c r="B96" s="79"/>
      <c r="E96" s="136"/>
      <c r="F96" s="69"/>
      <c r="G96" s="70"/>
      <c r="H96" s="70"/>
      <c r="I96" s="71"/>
      <c r="J96" s="71"/>
      <c r="K96" s="71"/>
      <c r="L96" s="71"/>
      <c r="M96" s="71"/>
      <c r="N96" s="71"/>
      <c r="O96" s="71"/>
      <c r="P96" s="71"/>
      <c r="Q96" s="72"/>
      <c r="R96" s="73"/>
      <c r="S96" s="36"/>
      <c r="T96" s="74"/>
      <c r="U96" s="75"/>
      <c r="V96" s="76"/>
      <c r="W96" s="75"/>
      <c r="X96" s="75"/>
      <c r="Y96" s="76"/>
      <c r="Z96" s="36"/>
      <c r="AA96" s="75"/>
      <c r="AB96" s="75"/>
      <c r="AC96" s="76"/>
      <c r="AD96" s="74"/>
      <c r="AE96" s="75"/>
      <c r="AF96" s="75"/>
      <c r="AG96" s="75"/>
      <c r="AH96" s="117"/>
      <c r="AI96" s="75"/>
      <c r="AJ96" s="116"/>
      <c r="AK96" s="116"/>
      <c r="AL96" s="76"/>
      <c r="AM96" s="36"/>
      <c r="AN96" s="74"/>
      <c r="AO96" s="75"/>
      <c r="AP96" s="76"/>
      <c r="AR96" s="76"/>
      <c r="AS96" s="79"/>
    </row>
    <row r="97" spans="1:45" x14ac:dyDescent="0.25">
      <c r="A97" s="79"/>
      <c r="B97" s="79"/>
      <c r="E97" s="136"/>
      <c r="F97" s="69"/>
      <c r="G97" s="70"/>
      <c r="H97" s="70"/>
      <c r="I97" s="71"/>
      <c r="J97" s="71"/>
      <c r="K97" s="71"/>
      <c r="L97" s="71"/>
      <c r="M97" s="71"/>
      <c r="N97" s="71"/>
      <c r="O97" s="71"/>
      <c r="P97" s="71"/>
      <c r="Q97" s="72"/>
      <c r="R97" s="73"/>
      <c r="S97" s="36"/>
      <c r="T97" s="74"/>
      <c r="U97" s="75"/>
      <c r="V97" s="76"/>
      <c r="W97" s="75"/>
      <c r="X97" s="75"/>
      <c r="Y97" s="76"/>
      <c r="Z97" s="36"/>
      <c r="AA97" s="75"/>
      <c r="AB97" s="75"/>
      <c r="AC97" s="76"/>
      <c r="AD97" s="74"/>
      <c r="AE97" s="75"/>
      <c r="AF97" s="75"/>
      <c r="AG97" s="75"/>
      <c r="AH97" s="117"/>
      <c r="AI97" s="75"/>
      <c r="AJ97" s="116"/>
      <c r="AK97" s="116"/>
      <c r="AL97" s="76"/>
      <c r="AM97" s="36"/>
      <c r="AN97" s="74"/>
      <c r="AO97" s="75"/>
      <c r="AP97" s="76"/>
      <c r="AR97" s="76"/>
      <c r="AS97" s="79"/>
    </row>
    <row r="98" spans="1:45" x14ac:dyDescent="0.25">
      <c r="A98" s="79"/>
      <c r="B98" s="79"/>
      <c r="E98" s="136"/>
      <c r="F98" s="69"/>
      <c r="G98" s="70"/>
      <c r="H98" s="70"/>
      <c r="I98" s="71"/>
      <c r="J98" s="71"/>
      <c r="K98" s="71"/>
      <c r="L98" s="71"/>
      <c r="M98" s="71"/>
      <c r="N98" s="71"/>
      <c r="O98" s="71"/>
      <c r="P98" s="71"/>
      <c r="Q98" s="72"/>
      <c r="R98" s="73"/>
      <c r="S98" s="36"/>
      <c r="T98" s="74"/>
      <c r="U98" s="75"/>
      <c r="V98" s="76"/>
      <c r="W98" s="75"/>
      <c r="X98" s="75"/>
      <c r="Y98" s="76"/>
      <c r="Z98" s="36"/>
      <c r="AA98" s="75"/>
      <c r="AB98" s="75"/>
      <c r="AC98" s="76"/>
      <c r="AD98" s="74"/>
      <c r="AE98" s="75"/>
      <c r="AF98" s="75"/>
      <c r="AG98" s="75"/>
      <c r="AH98" s="117"/>
      <c r="AI98" s="75"/>
      <c r="AJ98" s="116"/>
      <c r="AK98" s="116"/>
      <c r="AL98" s="76"/>
      <c r="AM98" s="36"/>
      <c r="AN98" s="74"/>
      <c r="AO98" s="75"/>
      <c r="AP98" s="76"/>
      <c r="AR98" s="76"/>
      <c r="AS98" s="79"/>
    </row>
    <row r="99" spans="1:45" x14ac:dyDescent="0.25">
      <c r="A99" s="79"/>
      <c r="B99" s="79"/>
      <c r="E99" s="136"/>
      <c r="F99" s="69"/>
      <c r="G99" s="70"/>
      <c r="H99" s="70"/>
      <c r="I99" s="71"/>
      <c r="J99" s="71"/>
      <c r="K99" s="71"/>
      <c r="L99" s="71"/>
      <c r="M99" s="71"/>
      <c r="N99" s="71"/>
      <c r="O99" s="71"/>
      <c r="P99" s="71"/>
      <c r="Q99" s="72"/>
      <c r="R99" s="73"/>
      <c r="S99" s="36"/>
      <c r="T99" s="74"/>
      <c r="U99" s="75"/>
      <c r="V99" s="76"/>
      <c r="W99" s="75"/>
      <c r="X99" s="75"/>
      <c r="Y99" s="76"/>
      <c r="Z99" s="36"/>
      <c r="AA99" s="75"/>
      <c r="AB99" s="75"/>
      <c r="AC99" s="76"/>
      <c r="AD99" s="74"/>
      <c r="AE99" s="75"/>
      <c r="AF99" s="75"/>
      <c r="AG99" s="75"/>
      <c r="AH99" s="117"/>
      <c r="AI99" s="75"/>
      <c r="AJ99" s="116"/>
      <c r="AK99" s="116"/>
      <c r="AL99" s="76"/>
      <c r="AM99" s="36"/>
      <c r="AN99" s="74"/>
      <c r="AO99" s="75"/>
      <c r="AP99" s="76"/>
      <c r="AR99" s="76"/>
      <c r="AS99" s="79"/>
    </row>
    <row r="100" spans="1:45" x14ac:dyDescent="0.25">
      <c r="A100" s="79"/>
      <c r="B100" s="79"/>
      <c r="E100" s="136"/>
      <c r="F100" s="69"/>
      <c r="G100" s="70"/>
      <c r="H100" s="70"/>
      <c r="I100" s="71"/>
      <c r="J100" s="71"/>
      <c r="K100" s="71"/>
      <c r="L100" s="71"/>
      <c r="M100" s="71"/>
      <c r="N100" s="71"/>
      <c r="O100" s="71"/>
      <c r="P100" s="71"/>
      <c r="Q100" s="72"/>
      <c r="R100" s="73"/>
      <c r="S100" s="36"/>
      <c r="T100" s="74"/>
      <c r="U100" s="75"/>
      <c r="V100" s="76"/>
      <c r="W100" s="75"/>
      <c r="X100" s="75"/>
      <c r="Y100" s="76"/>
      <c r="Z100" s="36"/>
      <c r="AA100" s="75"/>
      <c r="AB100" s="75"/>
      <c r="AC100" s="76"/>
      <c r="AD100" s="74"/>
      <c r="AE100" s="75"/>
      <c r="AF100" s="75"/>
      <c r="AG100" s="75"/>
      <c r="AH100" s="117"/>
      <c r="AI100" s="75"/>
      <c r="AJ100" s="116"/>
      <c r="AK100" s="116"/>
      <c r="AL100" s="76"/>
      <c r="AM100" s="36"/>
      <c r="AN100" s="74"/>
      <c r="AO100" s="75"/>
      <c r="AP100" s="76"/>
      <c r="AR100" s="76"/>
      <c r="AS100" s="79"/>
    </row>
    <row r="101" spans="1:45" x14ac:dyDescent="0.25">
      <c r="A101" s="79"/>
      <c r="B101" s="79"/>
      <c r="E101" s="136"/>
      <c r="F101" s="69"/>
      <c r="G101" s="70"/>
      <c r="H101" s="70"/>
      <c r="I101" s="71"/>
      <c r="J101" s="71"/>
      <c r="K101" s="71"/>
      <c r="L101" s="71"/>
      <c r="M101" s="71"/>
      <c r="N101" s="71"/>
      <c r="O101" s="71"/>
      <c r="P101" s="71"/>
      <c r="Q101" s="72"/>
      <c r="R101" s="73"/>
      <c r="S101" s="36"/>
      <c r="T101" s="74"/>
      <c r="U101" s="75"/>
      <c r="V101" s="76"/>
      <c r="W101" s="75"/>
      <c r="X101" s="75"/>
      <c r="Y101" s="76"/>
      <c r="Z101" s="36"/>
      <c r="AA101" s="75"/>
      <c r="AB101" s="75"/>
      <c r="AC101" s="76"/>
      <c r="AD101" s="74"/>
      <c r="AE101" s="75"/>
      <c r="AF101" s="75"/>
      <c r="AG101" s="75"/>
      <c r="AH101" s="117"/>
      <c r="AI101" s="75"/>
      <c r="AJ101" s="116"/>
      <c r="AK101" s="116"/>
      <c r="AL101" s="76"/>
      <c r="AM101" s="36"/>
      <c r="AN101" s="74"/>
      <c r="AO101" s="75"/>
      <c r="AP101" s="76"/>
      <c r="AR101" s="76"/>
      <c r="AS101" s="79"/>
    </row>
    <row r="102" spans="1:45" x14ac:dyDescent="0.25">
      <c r="A102" s="79"/>
      <c r="B102" s="79"/>
      <c r="E102" s="136"/>
      <c r="F102" s="69"/>
      <c r="G102" s="70"/>
      <c r="H102" s="70"/>
      <c r="I102" s="71"/>
      <c r="J102" s="71"/>
      <c r="K102" s="71"/>
      <c r="L102" s="71"/>
      <c r="M102" s="71"/>
      <c r="N102" s="71"/>
      <c r="O102" s="71"/>
      <c r="P102" s="71"/>
      <c r="Q102" s="72"/>
      <c r="R102" s="73"/>
      <c r="S102" s="36"/>
      <c r="T102" s="74"/>
      <c r="U102" s="75"/>
      <c r="V102" s="76"/>
      <c r="W102" s="75"/>
      <c r="X102" s="75"/>
      <c r="Y102" s="76"/>
      <c r="Z102" s="36"/>
      <c r="AA102" s="75"/>
      <c r="AB102" s="75"/>
      <c r="AC102" s="76"/>
      <c r="AD102" s="74"/>
      <c r="AE102" s="75"/>
      <c r="AF102" s="75"/>
      <c r="AG102" s="75"/>
      <c r="AH102" s="117"/>
      <c r="AI102" s="75"/>
      <c r="AJ102" s="116"/>
      <c r="AK102" s="116"/>
      <c r="AL102" s="76"/>
      <c r="AM102" s="36"/>
      <c r="AN102" s="74"/>
      <c r="AO102" s="75"/>
      <c r="AP102" s="76"/>
      <c r="AR102" s="76"/>
      <c r="AS102" s="79"/>
    </row>
    <row r="103" spans="1:45" x14ac:dyDescent="0.25">
      <c r="A103" s="79"/>
      <c r="B103" s="79"/>
      <c r="E103" s="136"/>
      <c r="F103" s="69"/>
      <c r="G103" s="70"/>
      <c r="H103" s="70"/>
      <c r="I103" s="71"/>
      <c r="J103" s="71"/>
      <c r="K103" s="71"/>
      <c r="L103" s="71"/>
      <c r="M103" s="71"/>
      <c r="N103" s="71"/>
      <c r="O103" s="71"/>
      <c r="P103" s="71"/>
      <c r="Q103" s="72"/>
      <c r="R103" s="73"/>
      <c r="S103" s="36"/>
      <c r="T103" s="74"/>
      <c r="U103" s="75"/>
      <c r="V103" s="76"/>
      <c r="W103" s="75"/>
      <c r="X103" s="75"/>
      <c r="Y103" s="76"/>
      <c r="Z103" s="36"/>
      <c r="AA103" s="75"/>
      <c r="AB103" s="75"/>
      <c r="AC103" s="76"/>
      <c r="AD103" s="74"/>
      <c r="AE103" s="75"/>
      <c r="AF103" s="75"/>
      <c r="AG103" s="75"/>
      <c r="AH103" s="117"/>
      <c r="AI103" s="75"/>
      <c r="AJ103" s="116"/>
      <c r="AK103" s="116"/>
      <c r="AL103" s="76"/>
      <c r="AM103" s="36"/>
      <c r="AN103" s="74"/>
      <c r="AO103" s="75"/>
      <c r="AP103" s="76"/>
      <c r="AR103" s="76"/>
      <c r="AS103" s="79"/>
    </row>
    <row r="104" spans="1:45" x14ac:dyDescent="0.25">
      <c r="A104" s="79"/>
      <c r="B104" s="79"/>
      <c r="E104" s="136"/>
      <c r="F104" s="69"/>
      <c r="G104" s="70"/>
      <c r="H104" s="70"/>
      <c r="I104" s="71"/>
      <c r="J104" s="71"/>
      <c r="K104" s="71"/>
      <c r="L104" s="71"/>
      <c r="M104" s="71"/>
      <c r="N104" s="71"/>
      <c r="O104" s="71"/>
      <c r="P104" s="71"/>
      <c r="Q104" s="72"/>
      <c r="R104" s="73"/>
      <c r="S104" s="36"/>
      <c r="T104" s="74"/>
      <c r="U104" s="75"/>
      <c r="V104" s="76"/>
      <c r="W104" s="75"/>
      <c r="X104" s="75"/>
      <c r="Y104" s="76"/>
      <c r="Z104" s="36"/>
      <c r="AA104" s="75"/>
      <c r="AB104" s="75"/>
      <c r="AC104" s="76"/>
      <c r="AD104" s="74"/>
      <c r="AE104" s="75"/>
      <c r="AF104" s="75"/>
      <c r="AG104" s="75"/>
      <c r="AH104" s="117"/>
      <c r="AI104" s="75"/>
      <c r="AJ104" s="116"/>
      <c r="AK104" s="116"/>
      <c r="AL104" s="76"/>
      <c r="AM104" s="36"/>
      <c r="AN104" s="74"/>
      <c r="AO104" s="75"/>
      <c r="AP104" s="76"/>
      <c r="AR104" s="76"/>
      <c r="AS104" s="79"/>
    </row>
    <row r="105" spans="1:45" x14ac:dyDescent="0.25">
      <c r="A105" s="79"/>
      <c r="B105" s="79"/>
      <c r="E105" s="136"/>
      <c r="F105" s="69"/>
      <c r="G105" s="70"/>
      <c r="H105" s="70"/>
      <c r="I105" s="71"/>
      <c r="J105" s="71"/>
      <c r="K105" s="71"/>
      <c r="L105" s="71"/>
      <c r="M105" s="71"/>
      <c r="N105" s="71"/>
      <c r="O105" s="71"/>
      <c r="P105" s="71"/>
      <c r="Q105" s="72"/>
      <c r="R105" s="73"/>
      <c r="S105" s="36"/>
      <c r="T105" s="74"/>
      <c r="U105" s="75"/>
      <c r="V105" s="76"/>
      <c r="W105" s="75"/>
      <c r="X105" s="75"/>
      <c r="Y105" s="76"/>
      <c r="Z105" s="36"/>
      <c r="AA105" s="75"/>
      <c r="AB105" s="75"/>
      <c r="AC105" s="76"/>
      <c r="AD105" s="74"/>
      <c r="AE105" s="75"/>
      <c r="AF105" s="75"/>
      <c r="AG105" s="75"/>
      <c r="AH105" s="117"/>
      <c r="AI105" s="75"/>
      <c r="AJ105" s="116"/>
      <c r="AK105" s="116"/>
      <c r="AL105" s="76"/>
      <c r="AM105" s="36"/>
      <c r="AN105" s="74"/>
      <c r="AO105" s="75"/>
      <c r="AP105" s="76"/>
      <c r="AR105" s="76"/>
      <c r="AS105" s="79"/>
    </row>
    <row r="106" spans="1:45" x14ac:dyDescent="0.25">
      <c r="A106" s="79"/>
      <c r="B106" s="79"/>
      <c r="E106" s="136"/>
      <c r="F106" s="69"/>
      <c r="G106" s="70"/>
      <c r="H106" s="70"/>
      <c r="I106" s="71"/>
      <c r="J106" s="71"/>
      <c r="K106" s="71"/>
      <c r="L106" s="71"/>
      <c r="M106" s="71"/>
      <c r="N106" s="71"/>
      <c r="O106" s="71"/>
      <c r="P106" s="71"/>
      <c r="Q106" s="72"/>
      <c r="R106" s="73"/>
      <c r="S106" s="36"/>
      <c r="T106" s="74"/>
      <c r="U106" s="75"/>
      <c r="V106" s="76"/>
      <c r="W106" s="75"/>
      <c r="X106" s="75"/>
      <c r="Y106" s="76"/>
      <c r="Z106" s="36"/>
      <c r="AA106" s="75"/>
      <c r="AB106" s="75"/>
      <c r="AC106" s="76"/>
      <c r="AD106" s="74"/>
      <c r="AE106" s="75"/>
      <c r="AF106" s="75"/>
      <c r="AG106" s="75"/>
      <c r="AH106" s="117"/>
      <c r="AI106" s="75"/>
      <c r="AJ106" s="116"/>
      <c r="AK106" s="116"/>
      <c r="AL106" s="76"/>
      <c r="AM106" s="36"/>
      <c r="AN106" s="74"/>
      <c r="AO106" s="75"/>
      <c r="AP106" s="76"/>
      <c r="AR106" s="76"/>
      <c r="AS106" s="79"/>
    </row>
    <row r="107" spans="1:45" x14ac:dyDescent="0.25">
      <c r="A107" s="79"/>
      <c r="B107" s="79"/>
      <c r="E107" s="136"/>
      <c r="F107" s="69"/>
      <c r="G107" s="70"/>
      <c r="H107" s="70"/>
      <c r="I107" s="71"/>
      <c r="J107" s="71"/>
      <c r="K107" s="71"/>
      <c r="L107" s="71"/>
      <c r="M107" s="71"/>
      <c r="N107" s="71"/>
      <c r="O107" s="71"/>
      <c r="P107" s="71"/>
      <c r="Q107" s="72"/>
      <c r="R107" s="73"/>
      <c r="S107" s="36"/>
      <c r="T107" s="74"/>
      <c r="U107" s="75"/>
      <c r="V107" s="76"/>
      <c r="W107" s="75"/>
      <c r="X107" s="75"/>
      <c r="Y107" s="76"/>
      <c r="Z107" s="36"/>
      <c r="AA107" s="75"/>
      <c r="AB107" s="75"/>
      <c r="AC107" s="76"/>
      <c r="AD107" s="74"/>
      <c r="AE107" s="75"/>
      <c r="AF107" s="75"/>
      <c r="AG107" s="75"/>
      <c r="AH107" s="117"/>
      <c r="AI107" s="75"/>
      <c r="AJ107" s="116"/>
      <c r="AK107" s="116"/>
      <c r="AL107" s="76"/>
      <c r="AM107" s="36"/>
      <c r="AN107" s="74"/>
      <c r="AO107" s="75"/>
      <c r="AP107" s="76"/>
      <c r="AR107" s="76"/>
      <c r="AS107" s="79"/>
    </row>
    <row r="108" spans="1:45" x14ac:dyDescent="0.25">
      <c r="A108" s="79"/>
      <c r="B108" s="79"/>
      <c r="E108" s="136"/>
      <c r="F108" s="69"/>
      <c r="G108" s="70"/>
      <c r="H108" s="70"/>
      <c r="I108" s="71"/>
      <c r="J108" s="71"/>
      <c r="K108" s="71"/>
      <c r="L108" s="71"/>
      <c r="M108" s="71"/>
      <c r="N108" s="71"/>
      <c r="O108" s="71"/>
      <c r="P108" s="71"/>
      <c r="Q108" s="72"/>
      <c r="R108" s="73"/>
      <c r="S108" s="36"/>
      <c r="T108" s="74"/>
      <c r="U108" s="75"/>
      <c r="V108" s="76"/>
      <c r="W108" s="75"/>
      <c r="X108" s="75"/>
      <c r="Y108" s="76"/>
      <c r="Z108" s="36"/>
      <c r="AA108" s="75"/>
      <c r="AB108" s="75"/>
      <c r="AC108" s="76"/>
      <c r="AD108" s="74"/>
      <c r="AE108" s="75"/>
      <c r="AF108" s="75"/>
      <c r="AG108" s="75"/>
      <c r="AH108" s="117"/>
      <c r="AI108" s="75"/>
      <c r="AJ108" s="116"/>
      <c r="AK108" s="116"/>
      <c r="AL108" s="76"/>
      <c r="AM108" s="36"/>
      <c r="AN108" s="74"/>
      <c r="AO108" s="75"/>
      <c r="AP108" s="76"/>
      <c r="AR108" s="76"/>
      <c r="AS108" s="79"/>
    </row>
    <row r="109" spans="1:45" x14ac:dyDescent="0.25">
      <c r="A109" s="79"/>
      <c r="B109" s="79"/>
      <c r="E109" s="136"/>
      <c r="F109" s="69"/>
      <c r="G109" s="70"/>
      <c r="H109" s="70"/>
      <c r="I109" s="71"/>
      <c r="J109" s="71"/>
      <c r="K109" s="71"/>
      <c r="L109" s="71"/>
      <c r="M109" s="71"/>
      <c r="N109" s="71"/>
      <c r="O109" s="71"/>
      <c r="P109" s="71"/>
      <c r="Q109" s="72"/>
      <c r="R109" s="73"/>
      <c r="S109" s="36"/>
      <c r="T109" s="74"/>
      <c r="U109" s="75"/>
      <c r="V109" s="76"/>
      <c r="W109" s="75"/>
      <c r="X109" s="75"/>
      <c r="Y109" s="76"/>
      <c r="Z109" s="36"/>
      <c r="AA109" s="75"/>
      <c r="AB109" s="75"/>
      <c r="AC109" s="76"/>
      <c r="AD109" s="74"/>
      <c r="AE109" s="75"/>
      <c r="AF109" s="75"/>
      <c r="AG109" s="75"/>
      <c r="AH109" s="117"/>
      <c r="AI109" s="75"/>
      <c r="AJ109" s="116"/>
      <c r="AK109" s="116"/>
      <c r="AL109" s="76"/>
      <c r="AM109" s="36"/>
      <c r="AN109" s="74"/>
      <c r="AO109" s="75"/>
      <c r="AP109" s="76"/>
      <c r="AR109" s="76"/>
      <c r="AS109" s="79"/>
    </row>
    <row r="110" spans="1:45" x14ac:dyDescent="0.25">
      <c r="A110" s="79"/>
      <c r="B110" s="79"/>
      <c r="E110" s="136"/>
      <c r="F110" s="69"/>
      <c r="G110" s="70"/>
      <c r="H110" s="70"/>
      <c r="I110" s="71"/>
      <c r="J110" s="71"/>
      <c r="K110" s="71"/>
      <c r="L110" s="71"/>
      <c r="M110" s="71"/>
      <c r="N110" s="71"/>
      <c r="O110" s="71"/>
      <c r="P110" s="71"/>
      <c r="Q110" s="72"/>
      <c r="R110" s="73"/>
      <c r="S110" s="36"/>
      <c r="T110" s="74"/>
      <c r="U110" s="75"/>
      <c r="V110" s="76"/>
      <c r="W110" s="75"/>
      <c r="X110" s="75"/>
      <c r="Y110" s="76"/>
      <c r="Z110" s="36"/>
      <c r="AA110" s="75"/>
      <c r="AB110" s="75"/>
      <c r="AC110" s="76"/>
      <c r="AD110" s="74"/>
      <c r="AE110" s="75"/>
      <c r="AF110" s="75"/>
      <c r="AG110" s="75"/>
      <c r="AH110" s="117"/>
      <c r="AI110" s="75"/>
      <c r="AJ110" s="116"/>
      <c r="AK110" s="116"/>
      <c r="AL110" s="76"/>
      <c r="AM110" s="36"/>
      <c r="AN110" s="74"/>
      <c r="AO110" s="75"/>
      <c r="AP110" s="76"/>
      <c r="AR110" s="76"/>
      <c r="AS110" s="79"/>
    </row>
    <row r="111" spans="1:45" x14ac:dyDescent="0.25">
      <c r="A111" s="79"/>
      <c r="B111" s="79"/>
      <c r="E111" s="136"/>
      <c r="F111" s="69"/>
      <c r="G111" s="70"/>
      <c r="H111" s="70"/>
      <c r="I111" s="71"/>
      <c r="J111" s="71"/>
      <c r="K111" s="71"/>
      <c r="L111" s="71"/>
      <c r="M111" s="71"/>
      <c r="N111" s="71"/>
      <c r="O111" s="71"/>
      <c r="P111" s="71"/>
      <c r="Q111" s="72"/>
      <c r="R111" s="73"/>
      <c r="S111" s="36"/>
      <c r="T111" s="74"/>
      <c r="U111" s="75"/>
      <c r="V111" s="76"/>
      <c r="W111" s="75"/>
      <c r="X111" s="75"/>
      <c r="Y111" s="76"/>
      <c r="Z111" s="36"/>
      <c r="AA111" s="75"/>
      <c r="AB111" s="75"/>
      <c r="AC111" s="76"/>
      <c r="AD111" s="74"/>
      <c r="AE111" s="75"/>
      <c r="AF111" s="75"/>
      <c r="AG111" s="75"/>
      <c r="AH111" s="117"/>
      <c r="AI111" s="75"/>
      <c r="AJ111" s="116"/>
      <c r="AK111" s="116"/>
      <c r="AL111" s="76"/>
      <c r="AM111" s="36"/>
      <c r="AN111" s="74"/>
      <c r="AO111" s="75"/>
      <c r="AP111" s="76"/>
      <c r="AR111" s="76"/>
      <c r="AS111" s="79"/>
    </row>
    <row r="112" spans="1:45" x14ac:dyDescent="0.25">
      <c r="A112" s="79"/>
      <c r="B112" s="79"/>
      <c r="E112" s="136"/>
      <c r="F112" s="69"/>
      <c r="G112" s="70"/>
      <c r="H112" s="70"/>
      <c r="I112" s="71"/>
      <c r="J112" s="71"/>
      <c r="K112" s="71"/>
      <c r="L112" s="71"/>
      <c r="M112" s="71"/>
      <c r="N112" s="71"/>
      <c r="O112" s="71"/>
      <c r="P112" s="71"/>
      <c r="Q112" s="72"/>
      <c r="R112" s="73"/>
      <c r="S112" s="36"/>
      <c r="T112" s="74"/>
      <c r="U112" s="75"/>
      <c r="V112" s="76"/>
      <c r="W112" s="75"/>
      <c r="X112" s="75"/>
      <c r="Y112" s="76"/>
      <c r="Z112" s="36"/>
      <c r="AA112" s="75"/>
      <c r="AB112" s="75"/>
      <c r="AC112" s="76"/>
      <c r="AD112" s="74"/>
      <c r="AE112" s="75"/>
      <c r="AF112" s="75"/>
      <c r="AG112" s="75"/>
      <c r="AH112" s="117"/>
      <c r="AI112" s="75"/>
      <c r="AJ112" s="116"/>
      <c r="AK112" s="116"/>
      <c r="AL112" s="76"/>
      <c r="AM112" s="36"/>
      <c r="AN112" s="74"/>
      <c r="AO112" s="75"/>
      <c r="AP112" s="76"/>
      <c r="AR112" s="76"/>
      <c r="AS112" s="79"/>
    </row>
    <row r="113" spans="1:45" x14ac:dyDescent="0.25">
      <c r="A113" s="79"/>
      <c r="B113" s="79"/>
      <c r="E113" s="136"/>
      <c r="F113" s="69"/>
      <c r="G113" s="70"/>
      <c r="H113" s="70"/>
      <c r="I113" s="71"/>
      <c r="J113" s="71"/>
      <c r="K113" s="71"/>
      <c r="L113" s="71"/>
      <c r="M113" s="71"/>
      <c r="N113" s="71"/>
      <c r="O113" s="71"/>
      <c r="P113" s="71"/>
      <c r="Q113" s="72"/>
      <c r="R113" s="73"/>
      <c r="S113" s="36"/>
      <c r="T113" s="74"/>
      <c r="U113" s="75"/>
      <c r="V113" s="76"/>
      <c r="W113" s="75"/>
      <c r="X113" s="75"/>
      <c r="Y113" s="76"/>
      <c r="Z113" s="36"/>
      <c r="AA113" s="75"/>
      <c r="AB113" s="75"/>
      <c r="AC113" s="76"/>
      <c r="AD113" s="74"/>
      <c r="AE113" s="75"/>
      <c r="AF113" s="75"/>
      <c r="AG113" s="75"/>
      <c r="AH113" s="117"/>
      <c r="AI113" s="75"/>
      <c r="AJ113" s="116"/>
      <c r="AK113" s="116"/>
      <c r="AL113" s="76"/>
      <c r="AM113" s="36"/>
      <c r="AN113" s="74"/>
      <c r="AO113" s="75"/>
      <c r="AP113" s="76"/>
      <c r="AR113" s="76"/>
      <c r="AS113" s="79"/>
    </row>
    <row r="114" spans="1:45" x14ac:dyDescent="0.25">
      <c r="A114" s="79"/>
      <c r="B114" s="79"/>
      <c r="E114" s="136"/>
      <c r="F114" s="69"/>
      <c r="G114" s="70"/>
      <c r="H114" s="70"/>
      <c r="I114" s="71"/>
      <c r="J114" s="71"/>
      <c r="K114" s="71"/>
      <c r="L114" s="71"/>
      <c r="M114" s="71"/>
      <c r="N114" s="71"/>
      <c r="O114" s="71"/>
      <c r="P114" s="71"/>
      <c r="Q114" s="72"/>
      <c r="R114" s="73"/>
      <c r="S114" s="36"/>
      <c r="T114" s="74"/>
      <c r="U114" s="75"/>
      <c r="V114" s="76"/>
      <c r="W114" s="75"/>
      <c r="X114" s="75"/>
      <c r="Y114" s="76"/>
      <c r="Z114" s="36"/>
      <c r="AA114" s="75"/>
      <c r="AB114" s="75"/>
      <c r="AC114" s="76"/>
      <c r="AD114" s="74"/>
      <c r="AE114" s="75"/>
      <c r="AF114" s="75"/>
      <c r="AG114" s="75"/>
      <c r="AH114" s="117"/>
      <c r="AI114" s="75"/>
      <c r="AJ114" s="116"/>
      <c r="AK114" s="116"/>
      <c r="AL114" s="76"/>
      <c r="AM114" s="36"/>
      <c r="AN114" s="74"/>
      <c r="AO114" s="75"/>
      <c r="AP114" s="76"/>
      <c r="AR114" s="76"/>
      <c r="AS114" s="79"/>
    </row>
    <row r="115" spans="1:45" x14ac:dyDescent="0.25">
      <c r="A115" s="79"/>
      <c r="B115" s="79"/>
      <c r="E115" s="136"/>
      <c r="F115" s="69"/>
      <c r="G115" s="70"/>
      <c r="H115" s="70"/>
      <c r="I115" s="71"/>
      <c r="J115" s="71"/>
      <c r="K115" s="71"/>
      <c r="L115" s="71"/>
      <c r="M115" s="71"/>
      <c r="N115" s="71"/>
      <c r="O115" s="71"/>
      <c r="P115" s="71"/>
      <c r="Q115" s="72"/>
      <c r="R115" s="73"/>
      <c r="S115" s="36"/>
      <c r="T115" s="74"/>
      <c r="U115" s="75"/>
      <c r="V115" s="76"/>
      <c r="W115" s="75"/>
      <c r="X115" s="75"/>
      <c r="Y115" s="76"/>
      <c r="Z115" s="36"/>
      <c r="AA115" s="75"/>
      <c r="AB115" s="75"/>
      <c r="AC115" s="76"/>
      <c r="AD115" s="74"/>
      <c r="AE115" s="75"/>
      <c r="AF115" s="75"/>
      <c r="AG115" s="75"/>
      <c r="AH115" s="117"/>
      <c r="AI115" s="75"/>
      <c r="AJ115" s="116"/>
      <c r="AK115" s="116"/>
      <c r="AL115" s="76"/>
      <c r="AM115" s="36"/>
      <c r="AN115" s="74"/>
      <c r="AO115" s="75"/>
      <c r="AP115" s="76"/>
      <c r="AR115" s="76"/>
      <c r="AS115" s="79"/>
    </row>
    <row r="116" spans="1:45" x14ac:dyDescent="0.25">
      <c r="A116" s="79"/>
      <c r="B116" s="79"/>
      <c r="E116" s="136"/>
      <c r="F116" s="69"/>
      <c r="G116" s="70"/>
      <c r="H116" s="70"/>
      <c r="I116" s="71"/>
      <c r="J116" s="71"/>
      <c r="K116" s="71"/>
      <c r="L116" s="71"/>
      <c r="M116" s="71"/>
      <c r="N116" s="71"/>
      <c r="O116" s="71"/>
      <c r="P116" s="71"/>
      <c r="Q116" s="72"/>
      <c r="R116" s="73"/>
      <c r="S116" s="36"/>
      <c r="T116" s="74"/>
      <c r="U116" s="75"/>
      <c r="V116" s="76"/>
      <c r="W116" s="75"/>
      <c r="X116" s="75"/>
      <c r="Y116" s="76"/>
      <c r="Z116" s="36"/>
      <c r="AA116" s="75"/>
      <c r="AB116" s="75"/>
      <c r="AC116" s="76"/>
      <c r="AD116" s="74"/>
      <c r="AE116" s="75"/>
      <c r="AF116" s="75"/>
      <c r="AG116" s="75"/>
      <c r="AH116" s="117"/>
      <c r="AI116" s="75"/>
      <c r="AJ116" s="116"/>
      <c r="AK116" s="116"/>
      <c r="AL116" s="76"/>
      <c r="AM116" s="36"/>
      <c r="AN116" s="74"/>
      <c r="AO116" s="75"/>
      <c r="AP116" s="76"/>
      <c r="AR116" s="76"/>
      <c r="AS116" s="79"/>
    </row>
    <row r="117" spans="1:45" x14ac:dyDescent="0.25">
      <c r="A117" s="79"/>
      <c r="B117" s="79"/>
      <c r="E117" s="136"/>
      <c r="F117" s="69"/>
      <c r="G117" s="70"/>
      <c r="H117" s="70"/>
      <c r="I117" s="71"/>
      <c r="J117" s="71"/>
      <c r="K117" s="71"/>
      <c r="L117" s="71"/>
      <c r="M117" s="71"/>
      <c r="N117" s="71"/>
      <c r="O117" s="71"/>
      <c r="P117" s="71"/>
      <c r="Q117" s="72"/>
      <c r="R117" s="73"/>
      <c r="S117" s="36"/>
      <c r="T117" s="74"/>
      <c r="U117" s="75"/>
      <c r="V117" s="76"/>
      <c r="W117" s="75"/>
      <c r="X117" s="75"/>
      <c r="Y117" s="76"/>
      <c r="Z117" s="36"/>
      <c r="AA117" s="75"/>
      <c r="AB117" s="75"/>
      <c r="AC117" s="76"/>
      <c r="AD117" s="74"/>
      <c r="AE117" s="75"/>
      <c r="AF117" s="75"/>
      <c r="AG117" s="75"/>
      <c r="AH117" s="117"/>
      <c r="AI117" s="75"/>
      <c r="AJ117" s="116"/>
      <c r="AK117" s="116"/>
      <c r="AL117" s="76"/>
      <c r="AM117" s="36"/>
      <c r="AN117" s="74"/>
      <c r="AO117" s="75"/>
      <c r="AP117" s="76"/>
      <c r="AR117" s="76"/>
      <c r="AS117" s="79"/>
    </row>
    <row r="118" spans="1:45" x14ac:dyDescent="0.25">
      <c r="A118" s="79"/>
      <c r="B118" s="79"/>
      <c r="E118" s="136"/>
      <c r="F118" s="69"/>
      <c r="G118" s="70"/>
      <c r="H118" s="70"/>
      <c r="I118" s="71"/>
      <c r="J118" s="71"/>
      <c r="K118" s="71"/>
      <c r="L118" s="71"/>
      <c r="M118" s="71"/>
      <c r="N118" s="71"/>
      <c r="O118" s="71"/>
      <c r="P118" s="71"/>
      <c r="Q118" s="72"/>
      <c r="R118" s="73"/>
      <c r="S118" s="36"/>
      <c r="T118" s="74"/>
      <c r="U118" s="75"/>
      <c r="V118" s="76"/>
      <c r="W118" s="75"/>
      <c r="X118" s="75"/>
      <c r="Y118" s="76"/>
      <c r="Z118" s="36"/>
      <c r="AA118" s="75"/>
      <c r="AB118" s="75"/>
      <c r="AC118" s="76"/>
      <c r="AD118" s="74"/>
      <c r="AE118" s="75"/>
      <c r="AF118" s="75"/>
      <c r="AG118" s="75"/>
      <c r="AH118" s="117"/>
      <c r="AI118" s="75"/>
      <c r="AJ118" s="116"/>
      <c r="AK118" s="116"/>
      <c r="AL118" s="76"/>
      <c r="AM118" s="36"/>
      <c r="AN118" s="74"/>
      <c r="AO118" s="75"/>
      <c r="AP118" s="76"/>
      <c r="AR118" s="76"/>
      <c r="AS118" s="79"/>
    </row>
    <row r="119" spans="1:45" x14ac:dyDescent="0.25">
      <c r="A119" s="79"/>
      <c r="B119" s="79"/>
      <c r="E119" s="136"/>
      <c r="F119" s="69"/>
      <c r="G119" s="70"/>
      <c r="H119" s="70"/>
      <c r="I119" s="71"/>
      <c r="J119" s="71"/>
      <c r="K119" s="71"/>
      <c r="L119" s="71"/>
      <c r="M119" s="71"/>
      <c r="N119" s="71"/>
      <c r="O119" s="71"/>
      <c r="P119" s="71"/>
      <c r="Q119" s="72"/>
      <c r="R119" s="73"/>
      <c r="S119" s="36"/>
      <c r="T119" s="74"/>
      <c r="U119" s="75"/>
      <c r="V119" s="76"/>
      <c r="W119" s="75"/>
      <c r="X119" s="75"/>
      <c r="Y119" s="76"/>
      <c r="Z119" s="36"/>
      <c r="AA119" s="75"/>
      <c r="AB119" s="75"/>
      <c r="AC119" s="76"/>
      <c r="AD119" s="74"/>
      <c r="AE119" s="75"/>
      <c r="AF119" s="75"/>
      <c r="AG119" s="75"/>
      <c r="AH119" s="117"/>
      <c r="AI119" s="75"/>
      <c r="AJ119" s="116"/>
      <c r="AK119" s="116"/>
      <c r="AL119" s="76"/>
      <c r="AM119" s="36"/>
      <c r="AN119" s="74"/>
      <c r="AO119" s="75"/>
      <c r="AP119" s="76"/>
      <c r="AR119" s="76"/>
      <c r="AS119" s="79"/>
    </row>
    <row r="120" spans="1:45" x14ac:dyDescent="0.25">
      <c r="A120" s="79"/>
      <c r="B120" s="79"/>
      <c r="E120" s="136"/>
      <c r="F120" s="69"/>
      <c r="G120" s="70"/>
      <c r="H120" s="70"/>
      <c r="I120" s="71"/>
      <c r="J120" s="71"/>
      <c r="K120" s="71"/>
      <c r="L120" s="71"/>
      <c r="M120" s="71"/>
      <c r="N120" s="71"/>
      <c r="O120" s="71"/>
      <c r="P120" s="71"/>
      <c r="Q120" s="72"/>
      <c r="R120" s="73"/>
      <c r="S120" s="36"/>
      <c r="T120" s="74"/>
      <c r="U120" s="75"/>
      <c r="V120" s="76"/>
      <c r="W120" s="75"/>
      <c r="X120" s="75"/>
      <c r="Y120" s="76"/>
      <c r="Z120" s="36"/>
      <c r="AA120" s="75"/>
      <c r="AB120" s="75"/>
      <c r="AC120" s="76"/>
      <c r="AD120" s="74"/>
      <c r="AE120" s="75"/>
      <c r="AF120" s="75"/>
      <c r="AG120" s="75"/>
      <c r="AH120" s="117"/>
      <c r="AI120" s="75"/>
      <c r="AJ120" s="116"/>
      <c r="AK120" s="116"/>
      <c r="AL120" s="76"/>
      <c r="AM120" s="36"/>
      <c r="AN120" s="74"/>
      <c r="AO120" s="75"/>
      <c r="AP120" s="76"/>
      <c r="AR120" s="76"/>
      <c r="AS120" s="79"/>
    </row>
    <row r="121" spans="1:45" x14ac:dyDescent="0.25">
      <c r="A121" s="79"/>
      <c r="B121" s="79"/>
      <c r="E121" s="136"/>
      <c r="F121" s="69"/>
      <c r="G121" s="70"/>
      <c r="H121" s="70"/>
      <c r="I121" s="71"/>
      <c r="J121" s="71"/>
      <c r="K121" s="71"/>
      <c r="L121" s="71"/>
      <c r="M121" s="71"/>
      <c r="N121" s="71"/>
      <c r="O121" s="71"/>
      <c r="P121" s="71"/>
      <c r="Q121" s="72"/>
      <c r="R121" s="73"/>
      <c r="S121" s="36"/>
      <c r="T121" s="74"/>
      <c r="U121" s="75"/>
      <c r="V121" s="76"/>
      <c r="W121" s="75"/>
      <c r="X121" s="75"/>
      <c r="Y121" s="76"/>
      <c r="Z121" s="36"/>
      <c r="AA121" s="75"/>
      <c r="AB121" s="75"/>
      <c r="AC121" s="76"/>
      <c r="AD121" s="74"/>
      <c r="AE121" s="75"/>
      <c r="AF121" s="75"/>
      <c r="AG121" s="75"/>
      <c r="AH121" s="117"/>
      <c r="AI121" s="75"/>
      <c r="AJ121" s="116"/>
      <c r="AK121" s="116"/>
      <c r="AL121" s="76"/>
      <c r="AM121" s="36"/>
      <c r="AN121" s="74"/>
      <c r="AO121" s="75"/>
      <c r="AP121" s="76"/>
      <c r="AR121" s="76"/>
      <c r="AS121" s="79"/>
    </row>
    <row r="122" spans="1:45" x14ac:dyDescent="0.25">
      <c r="A122" s="79"/>
      <c r="B122" s="79"/>
      <c r="E122" s="136"/>
      <c r="F122" s="69"/>
      <c r="G122" s="70"/>
      <c r="H122" s="70"/>
      <c r="I122" s="71"/>
      <c r="J122" s="71"/>
      <c r="K122" s="71"/>
      <c r="L122" s="71"/>
      <c r="M122" s="71"/>
      <c r="N122" s="71"/>
      <c r="O122" s="71"/>
      <c r="P122" s="71"/>
      <c r="Q122" s="72"/>
      <c r="R122" s="73"/>
      <c r="S122" s="36"/>
      <c r="T122" s="74"/>
      <c r="U122" s="75"/>
      <c r="V122" s="76"/>
      <c r="W122" s="75"/>
      <c r="X122" s="75"/>
      <c r="Y122" s="76"/>
      <c r="Z122" s="36"/>
      <c r="AA122" s="75"/>
      <c r="AB122" s="75"/>
      <c r="AC122" s="76"/>
      <c r="AD122" s="74"/>
      <c r="AE122" s="75"/>
      <c r="AF122" s="75"/>
      <c r="AG122" s="75"/>
      <c r="AH122" s="117"/>
      <c r="AI122" s="75"/>
      <c r="AJ122" s="116"/>
      <c r="AK122" s="116"/>
      <c r="AL122" s="76"/>
      <c r="AM122" s="36"/>
      <c r="AN122" s="74"/>
      <c r="AO122" s="75"/>
      <c r="AP122" s="76"/>
      <c r="AR122" s="76"/>
      <c r="AS122" s="79"/>
    </row>
    <row r="123" spans="1:45" x14ac:dyDescent="0.25">
      <c r="A123" s="79"/>
      <c r="B123" s="79"/>
      <c r="E123" s="136"/>
      <c r="F123" s="69"/>
      <c r="G123" s="70"/>
      <c r="H123" s="70"/>
      <c r="I123" s="71"/>
      <c r="J123" s="71"/>
      <c r="K123" s="71"/>
      <c r="L123" s="71"/>
      <c r="M123" s="71"/>
      <c r="N123" s="71"/>
      <c r="O123" s="71"/>
      <c r="P123" s="71"/>
      <c r="Q123" s="72"/>
      <c r="R123" s="73"/>
      <c r="S123" s="36"/>
      <c r="T123" s="74"/>
      <c r="U123" s="75"/>
      <c r="V123" s="76"/>
      <c r="W123" s="75"/>
      <c r="X123" s="75"/>
      <c r="Y123" s="76"/>
      <c r="Z123" s="36"/>
      <c r="AA123" s="75"/>
      <c r="AB123" s="75"/>
      <c r="AC123" s="76"/>
      <c r="AD123" s="74"/>
      <c r="AE123" s="75"/>
      <c r="AF123" s="75"/>
      <c r="AG123" s="75"/>
      <c r="AH123" s="117"/>
      <c r="AI123" s="75"/>
      <c r="AJ123" s="116"/>
      <c r="AK123" s="116"/>
      <c r="AL123" s="76"/>
      <c r="AM123" s="36"/>
      <c r="AN123" s="74"/>
      <c r="AO123" s="75"/>
      <c r="AP123" s="76"/>
      <c r="AR123" s="76"/>
      <c r="AS123" s="79"/>
    </row>
    <row r="124" spans="1:45" x14ac:dyDescent="0.25">
      <c r="A124" s="79"/>
      <c r="B124" s="79"/>
      <c r="E124" s="136"/>
      <c r="F124" s="69"/>
      <c r="G124" s="70"/>
      <c r="H124" s="70"/>
      <c r="I124" s="71"/>
      <c r="J124" s="71"/>
      <c r="K124" s="71"/>
      <c r="L124" s="71"/>
      <c r="M124" s="71"/>
      <c r="N124" s="71"/>
      <c r="O124" s="71"/>
      <c r="P124" s="71"/>
      <c r="Q124" s="72"/>
      <c r="R124" s="73"/>
      <c r="S124" s="36"/>
      <c r="T124" s="74"/>
      <c r="U124" s="75"/>
      <c r="V124" s="76"/>
      <c r="W124" s="75"/>
      <c r="X124" s="75"/>
      <c r="Y124" s="76"/>
      <c r="Z124" s="36"/>
      <c r="AA124" s="75"/>
      <c r="AB124" s="75"/>
      <c r="AC124" s="76"/>
      <c r="AD124" s="74"/>
      <c r="AE124" s="75"/>
      <c r="AF124" s="75"/>
      <c r="AG124" s="75"/>
      <c r="AH124" s="117"/>
      <c r="AI124" s="75"/>
      <c r="AJ124" s="116"/>
      <c r="AK124" s="116"/>
      <c r="AL124" s="76"/>
      <c r="AM124" s="36"/>
      <c r="AN124" s="74"/>
      <c r="AO124" s="75"/>
      <c r="AP124" s="76"/>
      <c r="AR124" s="76"/>
      <c r="AS124" s="79"/>
    </row>
    <row r="125" spans="1:45" x14ac:dyDescent="0.25">
      <c r="A125" s="79"/>
      <c r="B125" s="79"/>
      <c r="E125" s="136"/>
      <c r="F125" s="69"/>
      <c r="G125" s="70"/>
      <c r="H125" s="70"/>
      <c r="I125" s="71"/>
      <c r="J125" s="71"/>
      <c r="K125" s="71"/>
      <c r="L125" s="71"/>
      <c r="M125" s="71"/>
      <c r="N125" s="71"/>
      <c r="O125" s="71"/>
      <c r="P125" s="71"/>
      <c r="Q125" s="72"/>
      <c r="R125" s="73"/>
      <c r="S125" s="36"/>
      <c r="T125" s="74"/>
      <c r="U125" s="75"/>
      <c r="V125" s="76"/>
      <c r="W125" s="75"/>
      <c r="X125" s="75"/>
      <c r="Y125" s="76"/>
      <c r="Z125" s="36"/>
      <c r="AA125" s="75"/>
      <c r="AB125" s="75"/>
      <c r="AC125" s="76"/>
      <c r="AD125" s="74"/>
      <c r="AE125" s="75"/>
      <c r="AF125" s="75"/>
      <c r="AG125" s="75"/>
      <c r="AH125" s="117"/>
      <c r="AI125" s="75"/>
      <c r="AJ125" s="116"/>
      <c r="AK125" s="116"/>
      <c r="AL125" s="76"/>
      <c r="AM125" s="36"/>
      <c r="AN125" s="74"/>
      <c r="AO125" s="75"/>
      <c r="AP125" s="76"/>
      <c r="AR125" s="76"/>
      <c r="AS125" s="79"/>
    </row>
    <row r="126" spans="1:45" x14ac:dyDescent="0.25">
      <c r="A126" s="79"/>
      <c r="B126" s="79"/>
      <c r="E126" s="136"/>
      <c r="F126" s="69"/>
      <c r="G126" s="70"/>
      <c r="H126" s="70"/>
      <c r="I126" s="71"/>
      <c r="J126" s="71"/>
      <c r="K126" s="71"/>
      <c r="L126" s="71"/>
      <c r="M126" s="71"/>
      <c r="N126" s="71"/>
      <c r="O126" s="71"/>
      <c r="P126" s="71"/>
      <c r="Q126" s="72"/>
      <c r="R126" s="73"/>
      <c r="S126" s="36"/>
      <c r="T126" s="74"/>
      <c r="U126" s="75"/>
      <c r="V126" s="76"/>
      <c r="W126" s="75"/>
      <c r="X126" s="75"/>
      <c r="Y126" s="76"/>
      <c r="Z126" s="36"/>
      <c r="AA126" s="75"/>
      <c r="AB126" s="75"/>
      <c r="AC126" s="76"/>
      <c r="AD126" s="74"/>
      <c r="AE126" s="75"/>
      <c r="AF126" s="75"/>
      <c r="AG126" s="75"/>
      <c r="AH126" s="117"/>
      <c r="AI126" s="75"/>
      <c r="AJ126" s="116"/>
      <c r="AK126" s="116"/>
      <c r="AL126" s="76"/>
      <c r="AM126" s="36"/>
      <c r="AN126" s="74"/>
      <c r="AO126" s="75"/>
      <c r="AP126" s="76"/>
      <c r="AR126" s="76"/>
      <c r="AS126" s="79"/>
    </row>
    <row r="127" spans="1:45" x14ac:dyDescent="0.25">
      <c r="A127" s="79"/>
      <c r="B127" s="79"/>
      <c r="E127" s="136"/>
      <c r="F127" s="69"/>
      <c r="G127" s="70"/>
      <c r="H127" s="70"/>
      <c r="I127" s="71"/>
      <c r="J127" s="71"/>
      <c r="K127" s="71"/>
      <c r="L127" s="71"/>
      <c r="M127" s="71"/>
      <c r="N127" s="71"/>
      <c r="O127" s="71"/>
      <c r="P127" s="71"/>
      <c r="Q127" s="72"/>
      <c r="R127" s="73"/>
      <c r="S127" s="36"/>
      <c r="T127" s="74"/>
      <c r="U127" s="75"/>
      <c r="V127" s="76"/>
      <c r="W127" s="75"/>
      <c r="X127" s="75"/>
      <c r="Y127" s="76"/>
      <c r="Z127" s="36"/>
      <c r="AA127" s="75"/>
      <c r="AB127" s="75"/>
      <c r="AC127" s="76"/>
      <c r="AD127" s="74"/>
      <c r="AE127" s="75"/>
      <c r="AF127" s="75"/>
      <c r="AG127" s="75"/>
      <c r="AH127" s="117"/>
      <c r="AI127" s="75"/>
      <c r="AJ127" s="116"/>
      <c r="AK127" s="116"/>
      <c r="AL127" s="76"/>
      <c r="AM127" s="36"/>
      <c r="AN127" s="74"/>
      <c r="AO127" s="75"/>
      <c r="AP127" s="76"/>
      <c r="AR127" s="76"/>
      <c r="AS127" s="79"/>
    </row>
    <row r="128" spans="1:45" x14ac:dyDescent="0.25">
      <c r="A128" s="79"/>
      <c r="B128" s="79"/>
      <c r="E128" s="136"/>
      <c r="F128" s="69"/>
      <c r="G128" s="70"/>
      <c r="H128" s="70"/>
      <c r="I128" s="71"/>
      <c r="J128" s="71"/>
      <c r="K128" s="71"/>
      <c r="L128" s="71"/>
      <c r="M128" s="71"/>
      <c r="N128" s="71"/>
      <c r="O128" s="71"/>
      <c r="P128" s="71"/>
      <c r="Q128" s="72"/>
      <c r="R128" s="73"/>
      <c r="S128" s="36"/>
      <c r="T128" s="74"/>
      <c r="U128" s="75"/>
      <c r="V128" s="76"/>
      <c r="W128" s="75"/>
      <c r="X128" s="75"/>
      <c r="Y128" s="76"/>
      <c r="Z128" s="36"/>
      <c r="AA128" s="75"/>
      <c r="AB128" s="75"/>
      <c r="AC128" s="76"/>
      <c r="AD128" s="74"/>
      <c r="AE128" s="75"/>
      <c r="AF128" s="75"/>
      <c r="AG128" s="75"/>
      <c r="AH128" s="117"/>
      <c r="AI128" s="75"/>
      <c r="AJ128" s="116"/>
      <c r="AK128" s="116"/>
      <c r="AL128" s="76"/>
      <c r="AM128" s="36"/>
      <c r="AN128" s="74"/>
      <c r="AO128" s="75"/>
      <c r="AP128" s="76"/>
      <c r="AR128" s="76"/>
      <c r="AS128" s="79"/>
    </row>
    <row r="129" spans="1:45" x14ac:dyDescent="0.25">
      <c r="A129" s="79"/>
      <c r="B129" s="79"/>
      <c r="E129" s="136"/>
      <c r="F129" s="69"/>
      <c r="G129" s="70"/>
      <c r="H129" s="70"/>
      <c r="I129" s="71"/>
      <c r="J129" s="71"/>
      <c r="K129" s="71"/>
      <c r="L129" s="71"/>
      <c r="M129" s="71"/>
      <c r="N129" s="71"/>
      <c r="O129" s="71"/>
      <c r="P129" s="71"/>
      <c r="Q129" s="72"/>
      <c r="R129" s="73"/>
      <c r="S129" s="36"/>
      <c r="T129" s="74"/>
      <c r="U129" s="75"/>
      <c r="V129" s="76"/>
      <c r="W129" s="75"/>
      <c r="X129" s="75"/>
      <c r="Y129" s="76"/>
      <c r="Z129" s="36"/>
      <c r="AA129" s="75"/>
      <c r="AB129" s="75"/>
      <c r="AC129" s="76"/>
      <c r="AD129" s="74"/>
      <c r="AE129" s="75"/>
      <c r="AF129" s="75"/>
      <c r="AG129" s="75"/>
      <c r="AH129" s="117"/>
      <c r="AI129" s="75"/>
      <c r="AJ129" s="116"/>
      <c r="AK129" s="116"/>
      <c r="AL129" s="76"/>
      <c r="AM129" s="36"/>
      <c r="AN129" s="74"/>
      <c r="AO129" s="75"/>
      <c r="AP129" s="76"/>
      <c r="AR129" s="76"/>
      <c r="AS129" s="79"/>
    </row>
    <row r="130" spans="1:45" x14ac:dyDescent="0.25">
      <c r="A130" s="79"/>
      <c r="B130" s="79"/>
      <c r="E130" s="136"/>
      <c r="F130" s="69"/>
      <c r="G130" s="70"/>
      <c r="H130" s="70"/>
      <c r="I130" s="71"/>
      <c r="J130" s="71"/>
      <c r="K130" s="71"/>
      <c r="L130" s="71"/>
      <c r="M130" s="71"/>
      <c r="N130" s="71"/>
      <c r="O130" s="71"/>
      <c r="P130" s="71"/>
      <c r="Q130" s="72"/>
      <c r="R130" s="73"/>
      <c r="S130" s="36"/>
      <c r="T130" s="74"/>
      <c r="U130" s="75"/>
      <c r="V130" s="76"/>
      <c r="W130" s="75"/>
      <c r="X130" s="75"/>
      <c r="Y130" s="76"/>
      <c r="Z130" s="36"/>
      <c r="AA130" s="75"/>
      <c r="AB130" s="75"/>
      <c r="AC130" s="76"/>
      <c r="AD130" s="74"/>
      <c r="AE130" s="75"/>
      <c r="AF130" s="75"/>
      <c r="AG130" s="75"/>
      <c r="AH130" s="117"/>
      <c r="AI130" s="75"/>
      <c r="AJ130" s="116"/>
      <c r="AK130" s="116"/>
      <c r="AL130" s="76"/>
      <c r="AM130" s="36"/>
      <c r="AN130" s="74"/>
      <c r="AO130" s="75"/>
      <c r="AP130" s="76"/>
      <c r="AR130" s="76"/>
      <c r="AS130" s="79"/>
    </row>
    <row r="131" spans="1:45" x14ac:dyDescent="0.25">
      <c r="A131" s="79"/>
      <c r="B131" s="79"/>
      <c r="E131" s="136"/>
      <c r="F131" s="69"/>
      <c r="G131" s="70"/>
      <c r="H131" s="70"/>
      <c r="I131" s="71"/>
      <c r="J131" s="71"/>
      <c r="K131" s="71"/>
      <c r="L131" s="71"/>
      <c r="M131" s="71"/>
      <c r="N131" s="71"/>
      <c r="O131" s="71"/>
      <c r="P131" s="71"/>
      <c r="Q131" s="72"/>
      <c r="R131" s="73"/>
      <c r="S131" s="36"/>
      <c r="T131" s="74"/>
      <c r="U131" s="75"/>
      <c r="V131" s="76"/>
      <c r="W131" s="75"/>
      <c r="X131" s="75"/>
      <c r="Y131" s="76"/>
      <c r="Z131" s="36"/>
      <c r="AA131" s="75"/>
      <c r="AB131" s="75"/>
      <c r="AC131" s="76"/>
      <c r="AD131" s="74"/>
      <c r="AE131" s="75"/>
      <c r="AF131" s="75"/>
      <c r="AG131" s="75"/>
      <c r="AH131" s="117"/>
      <c r="AI131" s="75"/>
      <c r="AJ131" s="116"/>
      <c r="AK131" s="116"/>
      <c r="AL131" s="76"/>
      <c r="AM131" s="36"/>
      <c r="AN131" s="74"/>
      <c r="AO131" s="75"/>
      <c r="AP131" s="76"/>
      <c r="AR131" s="76"/>
      <c r="AS131" s="79"/>
    </row>
    <row r="132" spans="1:45" x14ac:dyDescent="0.25">
      <c r="A132" s="79"/>
      <c r="B132" s="79"/>
      <c r="E132" s="136"/>
      <c r="F132" s="69"/>
      <c r="G132" s="70"/>
      <c r="H132" s="70"/>
      <c r="I132" s="71"/>
      <c r="J132" s="71"/>
      <c r="K132" s="71"/>
      <c r="L132" s="71"/>
      <c r="M132" s="71"/>
      <c r="N132" s="71"/>
      <c r="O132" s="71"/>
      <c r="P132" s="71"/>
      <c r="Q132" s="72"/>
      <c r="R132" s="73"/>
      <c r="S132" s="36"/>
      <c r="T132" s="74"/>
      <c r="U132" s="75"/>
      <c r="V132" s="76"/>
      <c r="W132" s="75"/>
      <c r="X132" s="75"/>
      <c r="Y132" s="76"/>
      <c r="Z132" s="36"/>
      <c r="AA132" s="75"/>
      <c r="AB132" s="75"/>
      <c r="AC132" s="76"/>
      <c r="AD132" s="74"/>
      <c r="AE132" s="75"/>
      <c r="AF132" s="75"/>
      <c r="AG132" s="75"/>
      <c r="AH132" s="117"/>
      <c r="AI132" s="75"/>
      <c r="AJ132" s="116"/>
      <c r="AK132" s="116"/>
      <c r="AL132" s="76"/>
      <c r="AM132" s="36"/>
      <c r="AN132" s="74"/>
      <c r="AO132" s="75"/>
      <c r="AP132" s="76"/>
      <c r="AR132" s="76"/>
      <c r="AS132" s="79"/>
    </row>
    <row r="133" spans="1:45" x14ac:dyDescent="0.25">
      <c r="A133" s="79"/>
      <c r="B133" s="79"/>
      <c r="E133" s="136"/>
      <c r="F133" s="69"/>
      <c r="G133" s="70"/>
      <c r="H133" s="70"/>
      <c r="I133" s="71"/>
      <c r="J133" s="71"/>
      <c r="K133" s="71"/>
      <c r="L133" s="71"/>
      <c r="M133" s="71"/>
      <c r="N133" s="71"/>
      <c r="O133" s="71"/>
      <c r="P133" s="71"/>
      <c r="Q133" s="72"/>
      <c r="R133" s="73"/>
      <c r="S133" s="36"/>
      <c r="T133" s="74"/>
      <c r="U133" s="75"/>
      <c r="V133" s="76"/>
      <c r="W133" s="75"/>
      <c r="X133" s="75"/>
      <c r="Y133" s="76"/>
      <c r="Z133" s="36"/>
      <c r="AA133" s="75"/>
      <c r="AB133" s="75"/>
      <c r="AC133" s="76"/>
      <c r="AD133" s="74"/>
      <c r="AE133" s="75"/>
      <c r="AF133" s="75"/>
      <c r="AG133" s="75"/>
      <c r="AH133" s="117"/>
      <c r="AI133" s="75"/>
      <c r="AJ133" s="116"/>
      <c r="AK133" s="116"/>
      <c r="AL133" s="76"/>
      <c r="AM133" s="36"/>
      <c r="AN133" s="74"/>
      <c r="AO133" s="75"/>
      <c r="AP133" s="76"/>
      <c r="AR133" s="76"/>
      <c r="AS133" s="79"/>
    </row>
  </sheetData>
  <conditionalFormatting sqref="G35:H1048576 G18:H29 G2:H11">
    <cfRule type="expression" dxfId="13" priority="15">
      <formula>"AND([@Cat]=""3M"",[@[Total Upgrade Points]]=50)"</formula>
    </cfRule>
  </conditionalFormatting>
  <conditionalFormatting sqref="G13:H13">
    <cfRule type="expression" dxfId="12" priority="14">
      <formula>"AND([@Cat]=""3M"",[@[Total Upgrade Points]]=50)"</formula>
    </cfRule>
  </conditionalFormatting>
  <conditionalFormatting sqref="G14:H14">
    <cfRule type="expression" dxfId="11" priority="13">
      <formula>"AND([@Cat]=""3M"",[@[Total Upgrade Points]]=50)"</formula>
    </cfRule>
  </conditionalFormatting>
  <conditionalFormatting sqref="G15:H15">
    <cfRule type="expression" dxfId="10" priority="12">
      <formula>"AND([@Cat]=""3M"",[@[Total Upgrade Points]]=50)"</formula>
    </cfRule>
  </conditionalFormatting>
  <conditionalFormatting sqref="G16:H16">
    <cfRule type="expression" dxfId="9" priority="11">
      <formula>"AND([@Cat]=""3M"",[@[Total Upgrade Points]]=50)"</formula>
    </cfRule>
  </conditionalFormatting>
  <conditionalFormatting sqref="G17:H17">
    <cfRule type="expression" dxfId="8" priority="10">
      <formula>"AND([@Cat]=""3M"",[@[Total Upgrade Points]]=50)"</formula>
    </cfRule>
  </conditionalFormatting>
  <conditionalFormatting sqref="G30:H30">
    <cfRule type="expression" dxfId="7" priority="9">
      <formula>"AND([@Cat]=""3M"",[@[Total Upgrade Points]]=50)"</formula>
    </cfRule>
  </conditionalFormatting>
  <conditionalFormatting sqref="G31:H31">
    <cfRule type="expression" dxfId="6" priority="8">
      <formula>"AND([@Cat]=""3M"",[@[Total Upgrade Points]]=50)"</formula>
    </cfRule>
  </conditionalFormatting>
  <conditionalFormatting sqref="G32:H32">
    <cfRule type="expression" dxfId="5" priority="7">
      <formula>"AND([@Cat]=""3M"",[@[Total Upgrade Points]]=50)"</formula>
    </cfRule>
  </conditionalFormatting>
  <conditionalFormatting sqref="G33:H33">
    <cfRule type="expression" dxfId="4" priority="6">
      <formula>"AND([@Cat]=""3M"",[@[Total Upgrade Points]]=50)"</formula>
    </cfRule>
  </conditionalFormatting>
  <conditionalFormatting sqref="G34:H34">
    <cfRule type="expression" dxfId="3" priority="5">
      <formula>"AND([@Cat]=""3M"",[@[Total Upgrade Points]]=50)"</formula>
    </cfRule>
  </conditionalFormatting>
  <conditionalFormatting sqref="G12:H12">
    <cfRule type="expression" dxfId="2" priority="3">
      <formula>"AND([@Cat]=""3M"",[@[Total Upgrade Points]]=50)"</formula>
    </cfRule>
  </conditionalFormatting>
  <conditionalFormatting sqref="G1:H1">
    <cfRule type="expression" dxfId="1" priority="1">
      <formula>"AND([@Cat]=""3M"",[@[Total Upgrade Points]]=50)"</formula>
    </cfRule>
  </conditionalFormatting>
  <pageMargins left="0.7" right="0.7" top="0.75" bottom="0.75" header="0.3" footer="0.3"/>
  <pageSetup paperSize="5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Teams!$A:$A</xm:f>
          </x14:formula1>
          <xm:sqref>E1:E1048576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70"/>
  <sheetViews>
    <sheetView workbookViewId="0">
      <pane ySplit="1" topLeftCell="A2" activePane="bottomLeft" state="frozen"/>
      <selection pane="bottomLeft"/>
    </sheetView>
  </sheetViews>
  <sheetFormatPr defaultRowHeight="12.75" x14ac:dyDescent="0.2"/>
  <cols>
    <col min="1" max="1" width="30.140625" style="7" customWidth="1"/>
    <col min="2" max="2" width="7.7109375" style="7" customWidth="1"/>
    <col min="3" max="3" width="13" style="7" customWidth="1"/>
    <col min="4" max="12" width="5.140625" style="5" customWidth="1"/>
    <col min="13" max="16384" width="9.140625" style="7"/>
  </cols>
  <sheetData>
    <row r="1" spans="1:12" s="5" customFormat="1" ht="30.75" customHeight="1" x14ac:dyDescent="0.2">
      <c r="A1" s="10" t="s">
        <v>246</v>
      </c>
      <c r="B1" s="10" t="s">
        <v>3</v>
      </c>
      <c r="C1" s="10" t="s">
        <v>247</v>
      </c>
      <c r="D1" s="10" t="s">
        <v>20</v>
      </c>
      <c r="E1" s="10" t="s">
        <v>111</v>
      </c>
      <c r="F1" s="10" t="s">
        <v>170</v>
      </c>
      <c r="G1" s="10" t="s">
        <v>210</v>
      </c>
      <c r="H1" s="10" t="s">
        <v>10</v>
      </c>
      <c r="I1" s="10" t="s">
        <v>85</v>
      </c>
      <c r="J1" s="10" t="s">
        <v>154</v>
      </c>
      <c r="K1" s="10" t="s">
        <v>193</v>
      </c>
      <c r="L1" s="10" t="s">
        <v>230</v>
      </c>
    </row>
    <row r="2" spans="1:12" x14ac:dyDescent="0.2">
      <c r="A2" s="6" t="s">
        <v>19</v>
      </c>
      <c r="B2" s="8"/>
      <c r="C2" s="9"/>
      <c r="D2" s="8"/>
      <c r="E2" s="8"/>
      <c r="F2" s="8"/>
      <c r="G2" s="8"/>
      <c r="H2" s="8"/>
      <c r="I2" s="8"/>
      <c r="J2" s="8"/>
      <c r="K2" s="8"/>
      <c r="L2" s="8"/>
    </row>
    <row r="3" spans="1:12" x14ac:dyDescent="0.2">
      <c r="A3" s="6" t="s">
        <v>52</v>
      </c>
      <c r="B3" s="8"/>
      <c r="C3" s="9"/>
      <c r="D3" s="8"/>
      <c r="E3" s="8"/>
      <c r="F3" s="8"/>
      <c r="G3" s="8"/>
      <c r="H3" s="8"/>
      <c r="I3" s="8"/>
      <c r="J3" s="8"/>
      <c r="K3" s="8"/>
      <c r="L3" s="8"/>
    </row>
    <row r="4" spans="1:12" x14ac:dyDescent="0.2">
      <c r="A4" s="6" t="s">
        <v>53</v>
      </c>
      <c r="B4" s="8"/>
      <c r="C4" s="9"/>
      <c r="D4" s="8"/>
      <c r="E4" s="8"/>
      <c r="F4" s="8"/>
      <c r="G4" s="8"/>
      <c r="H4" s="8"/>
      <c r="I4" s="8"/>
      <c r="J4" s="8"/>
      <c r="K4" s="8"/>
      <c r="L4" s="8"/>
    </row>
    <row r="5" spans="1:12" x14ac:dyDescent="0.2">
      <c r="A5" s="6" t="s">
        <v>42</v>
      </c>
      <c r="B5" s="8"/>
      <c r="C5" s="9"/>
      <c r="D5" s="8"/>
      <c r="E5" s="8"/>
      <c r="F5" s="8"/>
      <c r="G5" s="8"/>
      <c r="H5" s="8"/>
      <c r="I5" s="8"/>
      <c r="J5" s="8"/>
      <c r="K5" s="8"/>
      <c r="L5" s="8"/>
    </row>
    <row r="6" spans="1:12" x14ac:dyDescent="0.2">
      <c r="A6" s="11" t="s">
        <v>48</v>
      </c>
      <c r="B6" s="8"/>
      <c r="C6" s="9"/>
      <c r="D6" s="8"/>
      <c r="E6" s="8"/>
      <c r="F6" s="8"/>
      <c r="G6" s="8"/>
      <c r="H6" s="8"/>
      <c r="I6" s="8"/>
      <c r="J6" s="8"/>
      <c r="K6" s="8"/>
      <c r="L6" s="8"/>
    </row>
    <row r="7" spans="1:12" x14ac:dyDescent="0.2">
      <c r="A7" s="6" t="s">
        <v>31</v>
      </c>
      <c r="B7" s="8"/>
      <c r="C7" s="9"/>
      <c r="D7" s="8"/>
      <c r="E7" s="8"/>
      <c r="F7" s="8"/>
      <c r="G7" s="8"/>
      <c r="H7" s="8"/>
      <c r="I7" s="8"/>
      <c r="J7" s="8"/>
      <c r="K7" s="8"/>
      <c r="L7" s="8"/>
    </row>
    <row r="8" spans="1:12" x14ac:dyDescent="0.2">
      <c r="A8" s="6" t="s">
        <v>23</v>
      </c>
      <c r="B8" s="8"/>
      <c r="C8" s="9"/>
      <c r="D8" s="8"/>
      <c r="E8" s="8"/>
      <c r="F8" s="8"/>
      <c r="G8" s="8"/>
      <c r="H8" s="8"/>
      <c r="I8" s="8"/>
      <c r="J8" s="8"/>
      <c r="K8" s="8"/>
      <c r="L8" s="8"/>
    </row>
    <row r="9" spans="1:12" x14ac:dyDescent="0.2">
      <c r="A9" s="11" t="s">
        <v>17</v>
      </c>
      <c r="B9" s="8"/>
      <c r="C9" s="9"/>
      <c r="D9" s="8"/>
      <c r="E9" s="8"/>
      <c r="F9" s="8"/>
      <c r="G9" s="8"/>
      <c r="H9" s="8"/>
      <c r="I9" s="8"/>
      <c r="J9" s="8"/>
      <c r="K9" s="8"/>
      <c r="L9" s="8"/>
    </row>
    <row r="10" spans="1:12" x14ac:dyDescent="0.2">
      <c r="A10" s="6" t="s">
        <v>44</v>
      </c>
      <c r="B10" s="8"/>
      <c r="C10" s="9"/>
      <c r="D10" s="8"/>
      <c r="E10" s="8"/>
      <c r="F10" s="8"/>
      <c r="G10" s="8"/>
      <c r="H10" s="8"/>
      <c r="I10" s="8"/>
      <c r="J10" s="8"/>
      <c r="K10" s="8"/>
      <c r="L10" s="8"/>
    </row>
    <row r="11" spans="1:12" x14ac:dyDescent="0.2">
      <c r="A11" s="11" t="s">
        <v>13</v>
      </c>
      <c r="B11" s="8"/>
      <c r="C11" s="9"/>
      <c r="D11" s="8"/>
      <c r="E11" s="8"/>
      <c r="F11" s="8"/>
      <c r="G11" s="8"/>
      <c r="H11" s="8"/>
      <c r="I11" s="8"/>
      <c r="J11" s="8"/>
      <c r="K11" s="8"/>
      <c r="L11" s="8"/>
    </row>
    <row r="12" spans="1:12" x14ac:dyDescent="0.2">
      <c r="A12" s="6" t="s">
        <v>125</v>
      </c>
      <c r="B12" s="8"/>
      <c r="C12" s="9"/>
      <c r="D12" s="8"/>
      <c r="E12" s="8"/>
      <c r="F12" s="8"/>
      <c r="G12" s="8"/>
      <c r="H12" s="8"/>
      <c r="I12" s="8"/>
      <c r="J12" s="8"/>
      <c r="K12" s="8"/>
      <c r="L12" s="8"/>
    </row>
    <row r="13" spans="1:12" x14ac:dyDescent="0.2">
      <c r="A13" s="11" t="s">
        <v>259</v>
      </c>
      <c r="B13" s="8"/>
      <c r="C13" s="9"/>
      <c r="D13" s="8"/>
      <c r="E13" s="8"/>
      <c r="F13" s="8"/>
      <c r="G13" s="8"/>
      <c r="H13" s="8"/>
      <c r="I13" s="8"/>
      <c r="J13" s="8"/>
      <c r="K13" s="8"/>
      <c r="L13" s="8"/>
    </row>
    <row r="14" spans="1:12" x14ac:dyDescent="0.2">
      <c r="A14" s="11" t="s">
        <v>177</v>
      </c>
      <c r="B14" s="8"/>
      <c r="C14" s="9"/>
      <c r="D14" s="8"/>
      <c r="E14" s="8"/>
      <c r="F14" s="8"/>
      <c r="G14" s="8"/>
      <c r="H14" s="8"/>
      <c r="I14" s="8"/>
      <c r="J14" s="8"/>
      <c r="K14" s="8"/>
      <c r="L14" s="8"/>
    </row>
    <row r="15" spans="1:12" x14ac:dyDescent="0.2">
      <c r="A15" s="11" t="s">
        <v>161</v>
      </c>
      <c r="B15" s="8"/>
      <c r="C15" s="9"/>
      <c r="D15" s="8"/>
      <c r="E15" s="8"/>
      <c r="F15" s="8"/>
      <c r="G15" s="8"/>
      <c r="H15" s="8"/>
      <c r="I15" s="8"/>
      <c r="J15" s="8"/>
      <c r="K15" s="8"/>
      <c r="L15" s="8"/>
    </row>
    <row r="16" spans="1:12" x14ac:dyDescent="0.2">
      <c r="A16" s="11" t="s">
        <v>263</v>
      </c>
      <c r="B16" s="8"/>
      <c r="C16" s="9"/>
      <c r="D16" s="8"/>
      <c r="E16" s="8"/>
      <c r="F16" s="8"/>
      <c r="G16" s="8"/>
      <c r="H16" s="8"/>
      <c r="I16" s="8"/>
      <c r="J16" s="8"/>
      <c r="K16" s="8"/>
      <c r="L16" s="8"/>
    </row>
    <row r="17" spans="1:12" x14ac:dyDescent="0.2">
      <c r="A17" s="11" t="s">
        <v>109</v>
      </c>
      <c r="B17" s="8"/>
      <c r="C17" s="9"/>
      <c r="D17" s="8"/>
      <c r="E17" s="8"/>
      <c r="F17" s="8"/>
      <c r="G17" s="8"/>
      <c r="H17" s="8"/>
      <c r="I17" s="8"/>
      <c r="J17" s="8"/>
      <c r="K17" s="8"/>
      <c r="L17" s="8"/>
    </row>
    <row r="18" spans="1:12" x14ac:dyDescent="0.2">
      <c r="A18" s="6" t="s">
        <v>15</v>
      </c>
      <c r="B18" s="8"/>
      <c r="C18" s="9"/>
      <c r="D18" s="8"/>
      <c r="E18" s="8"/>
      <c r="F18" s="8"/>
      <c r="G18" s="8"/>
      <c r="H18" s="8"/>
      <c r="I18" s="8"/>
      <c r="J18" s="8"/>
      <c r="K18" s="8"/>
      <c r="L18" s="8"/>
    </row>
    <row r="19" spans="1:12" x14ac:dyDescent="0.2">
      <c r="A19" s="11" t="s">
        <v>78</v>
      </c>
      <c r="B19" s="8"/>
      <c r="C19" s="9"/>
      <c r="D19" s="8"/>
      <c r="E19" s="8"/>
      <c r="F19" s="8"/>
      <c r="G19" s="8"/>
      <c r="H19" s="8"/>
      <c r="I19" s="8"/>
      <c r="J19" s="8"/>
      <c r="K19" s="8"/>
      <c r="L19" s="8"/>
    </row>
    <row r="20" spans="1:12" x14ac:dyDescent="0.2">
      <c r="A20" s="11" t="s">
        <v>188</v>
      </c>
      <c r="B20" s="8"/>
      <c r="C20" s="9"/>
      <c r="D20" s="8"/>
      <c r="E20" s="8"/>
      <c r="F20" s="8"/>
      <c r="G20" s="8"/>
      <c r="H20" s="8"/>
      <c r="I20" s="8"/>
      <c r="J20" s="8"/>
      <c r="K20" s="8"/>
      <c r="L20" s="8"/>
    </row>
    <row r="21" spans="1:12" x14ac:dyDescent="0.2">
      <c r="A21" s="11" t="s">
        <v>274</v>
      </c>
      <c r="B21" s="8"/>
      <c r="C21" s="9"/>
      <c r="D21" s="8"/>
      <c r="E21" s="8"/>
      <c r="F21" s="8"/>
      <c r="G21" s="8"/>
      <c r="H21" s="8"/>
      <c r="I21" s="8"/>
      <c r="J21" s="8"/>
      <c r="K21" s="8"/>
      <c r="L21" s="8"/>
    </row>
    <row r="22" spans="1:12" x14ac:dyDescent="0.2">
      <c r="A22" s="6" t="s">
        <v>119</v>
      </c>
      <c r="B22" s="8"/>
      <c r="C22" s="9"/>
      <c r="D22" s="8"/>
      <c r="E22" s="8"/>
      <c r="F22" s="8"/>
      <c r="G22" s="8"/>
      <c r="H22" s="8"/>
      <c r="I22" s="8"/>
      <c r="J22" s="8"/>
      <c r="K22" s="8"/>
      <c r="L22" s="8"/>
    </row>
    <row r="23" spans="1:12" x14ac:dyDescent="0.2">
      <c r="A23" s="11" t="s">
        <v>57</v>
      </c>
      <c r="B23" s="8"/>
      <c r="C23" s="9"/>
      <c r="D23" s="8"/>
      <c r="E23" s="8"/>
      <c r="F23" s="8"/>
      <c r="G23" s="8"/>
      <c r="H23" s="8"/>
      <c r="I23" s="8"/>
      <c r="J23" s="8"/>
      <c r="K23" s="8"/>
      <c r="L23" s="8"/>
    </row>
    <row r="24" spans="1:12" x14ac:dyDescent="0.2">
      <c r="A24" s="11" t="s">
        <v>212</v>
      </c>
      <c r="B24" s="8"/>
      <c r="C24" s="9"/>
      <c r="D24" s="8"/>
      <c r="E24" s="8"/>
      <c r="F24" s="8"/>
      <c r="G24" s="8"/>
      <c r="H24" s="8"/>
      <c r="I24" s="8"/>
      <c r="J24" s="8"/>
      <c r="K24" s="8"/>
      <c r="L24" s="8"/>
    </row>
    <row r="25" spans="1:12" x14ac:dyDescent="0.2">
      <c r="A25" s="6" t="s">
        <v>275</v>
      </c>
      <c r="B25" s="8"/>
      <c r="C25" s="9"/>
      <c r="D25" s="8"/>
      <c r="E25" s="8"/>
      <c r="F25" s="8"/>
      <c r="G25" s="8"/>
      <c r="H25" s="8"/>
      <c r="I25" s="8"/>
      <c r="J25" s="8"/>
      <c r="K25" s="8"/>
      <c r="L25" s="8"/>
    </row>
    <row r="26" spans="1:12" x14ac:dyDescent="0.2">
      <c r="A26" s="6" t="s">
        <v>138</v>
      </c>
      <c r="B26" s="8"/>
      <c r="C26" s="9"/>
      <c r="D26" s="8"/>
      <c r="E26" s="8"/>
      <c r="F26" s="8"/>
      <c r="G26" s="8"/>
      <c r="H26" s="8"/>
      <c r="I26" s="8"/>
      <c r="J26" s="8"/>
      <c r="K26" s="8"/>
      <c r="L26" s="8"/>
    </row>
    <row r="27" spans="1:12" x14ac:dyDescent="0.2">
      <c r="A27" s="11" t="s">
        <v>264</v>
      </c>
      <c r="B27" s="8"/>
      <c r="C27" s="9"/>
      <c r="D27" s="8"/>
      <c r="E27" s="8"/>
      <c r="F27" s="8"/>
      <c r="G27" s="8"/>
      <c r="H27" s="8"/>
      <c r="I27" s="8"/>
      <c r="J27" s="8"/>
      <c r="K27" s="8"/>
      <c r="L27" s="8"/>
    </row>
    <row r="28" spans="1:12" x14ac:dyDescent="0.2">
      <c r="A28" s="11" t="s">
        <v>61</v>
      </c>
      <c r="B28" s="8"/>
      <c r="C28" s="9"/>
      <c r="D28" s="8"/>
      <c r="E28" s="8"/>
      <c r="F28" s="8"/>
      <c r="G28" s="8"/>
      <c r="H28" s="8"/>
      <c r="I28" s="8"/>
      <c r="J28" s="8"/>
      <c r="K28" s="8"/>
      <c r="L28" s="8"/>
    </row>
    <row r="29" spans="1:12" x14ac:dyDescent="0.2">
      <c r="A29" s="6" t="s">
        <v>279</v>
      </c>
      <c r="B29" s="8"/>
      <c r="C29" s="9"/>
      <c r="D29" s="8"/>
      <c r="E29" s="8"/>
      <c r="F29" s="8"/>
      <c r="G29" s="8"/>
      <c r="H29" s="8"/>
      <c r="I29" s="8"/>
      <c r="J29" s="8"/>
      <c r="K29" s="8"/>
      <c r="L29" s="8"/>
    </row>
    <row r="30" spans="1:12" x14ac:dyDescent="0.2">
      <c r="A30" s="11" t="s">
        <v>183</v>
      </c>
      <c r="B30" s="8"/>
      <c r="C30" s="9"/>
      <c r="D30" s="8"/>
      <c r="E30" s="8"/>
      <c r="F30" s="8"/>
      <c r="G30" s="8"/>
      <c r="H30" s="8"/>
      <c r="I30" s="8"/>
      <c r="J30" s="8"/>
      <c r="K30" s="8"/>
      <c r="L30" s="8"/>
    </row>
    <row r="31" spans="1:12" x14ac:dyDescent="0.2">
      <c r="A31" s="6" t="s">
        <v>280</v>
      </c>
      <c r="B31" s="8"/>
      <c r="C31" s="9"/>
      <c r="D31" s="8"/>
      <c r="E31" s="8"/>
      <c r="F31" s="8"/>
      <c r="G31" s="8"/>
      <c r="H31" s="8"/>
      <c r="I31" s="8"/>
      <c r="J31" s="8"/>
      <c r="K31" s="8"/>
      <c r="L31" s="8"/>
    </row>
    <row r="32" spans="1:12" x14ac:dyDescent="0.2">
      <c r="A32" s="11" t="s">
        <v>16</v>
      </c>
      <c r="B32" s="8"/>
      <c r="C32" s="9"/>
      <c r="D32" s="8"/>
      <c r="E32" s="8"/>
      <c r="F32" s="8"/>
      <c r="G32" s="8"/>
      <c r="H32" s="8"/>
      <c r="I32" s="8"/>
      <c r="J32" s="8"/>
      <c r="K32" s="8"/>
      <c r="L32" s="8"/>
    </row>
    <row r="33" spans="1:12" x14ac:dyDescent="0.2">
      <c r="A33" s="6" t="s">
        <v>223</v>
      </c>
      <c r="B33" s="8"/>
      <c r="C33" s="9"/>
      <c r="D33" s="8"/>
      <c r="E33" s="8"/>
      <c r="F33" s="8"/>
      <c r="G33" s="8"/>
      <c r="H33" s="8"/>
      <c r="I33" s="8"/>
      <c r="J33" s="8"/>
      <c r="K33" s="8"/>
      <c r="L33" s="8"/>
    </row>
    <row r="34" spans="1:12" x14ac:dyDescent="0.2">
      <c r="A34" s="11" t="s">
        <v>236</v>
      </c>
      <c r="B34" s="8"/>
      <c r="C34" s="9"/>
      <c r="D34" s="8"/>
      <c r="E34" s="8"/>
      <c r="F34" s="8"/>
      <c r="G34" s="8"/>
      <c r="H34" s="8"/>
      <c r="I34" s="8"/>
      <c r="J34" s="8"/>
      <c r="K34" s="8"/>
      <c r="L34" s="8"/>
    </row>
    <row r="35" spans="1:12" x14ac:dyDescent="0.2">
      <c r="A35" s="11" t="s">
        <v>121</v>
      </c>
      <c r="B35" s="8"/>
      <c r="C35" s="9"/>
      <c r="D35" s="8"/>
      <c r="E35" s="8"/>
      <c r="F35" s="8"/>
      <c r="G35" s="8"/>
      <c r="H35" s="8"/>
      <c r="I35" s="8"/>
      <c r="J35" s="8"/>
      <c r="K35" s="8"/>
      <c r="L35" s="8"/>
    </row>
    <row r="36" spans="1:12" x14ac:dyDescent="0.2">
      <c r="A36" s="11" t="s">
        <v>261</v>
      </c>
      <c r="B36" s="8"/>
      <c r="C36" s="9"/>
      <c r="D36" s="8"/>
      <c r="E36" s="8"/>
      <c r="F36" s="8"/>
      <c r="G36" s="8"/>
      <c r="H36" s="8"/>
      <c r="I36" s="8"/>
      <c r="J36" s="8"/>
      <c r="K36" s="8"/>
      <c r="L36" s="8"/>
    </row>
    <row r="37" spans="1:12" x14ac:dyDescent="0.2">
      <c r="A37" s="6" t="s">
        <v>250</v>
      </c>
      <c r="B37" s="8"/>
      <c r="C37" s="9"/>
      <c r="D37" s="8"/>
      <c r="E37" s="8"/>
      <c r="F37" s="8"/>
      <c r="G37" s="8"/>
      <c r="H37" s="8"/>
      <c r="I37" s="8"/>
      <c r="J37" s="8"/>
      <c r="K37" s="8"/>
      <c r="L37" s="8"/>
    </row>
    <row r="38" spans="1:12" x14ac:dyDescent="0.2">
      <c r="A38" s="11" t="s">
        <v>107</v>
      </c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x14ac:dyDescent="0.2">
      <c r="A39" s="6" t="s">
        <v>76</v>
      </c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x14ac:dyDescent="0.2">
      <c r="A40" s="11" t="s">
        <v>37</v>
      </c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x14ac:dyDescent="0.2">
      <c r="A41" s="6" t="s">
        <v>278</v>
      </c>
      <c r="B41" s="8"/>
      <c r="C41" s="9"/>
      <c r="D41" s="8"/>
      <c r="E41" s="8"/>
      <c r="F41" s="8"/>
      <c r="G41" s="8"/>
      <c r="H41" s="8"/>
      <c r="I41" s="8"/>
      <c r="J41" s="8"/>
      <c r="K41" s="8"/>
      <c r="L41" s="8"/>
    </row>
    <row r="42" spans="1:12" x14ac:dyDescent="0.2">
      <c r="A42" s="11" t="s">
        <v>38</v>
      </c>
      <c r="B42" s="8"/>
      <c r="C42" s="9"/>
      <c r="D42" s="8"/>
      <c r="E42" s="8"/>
      <c r="F42" s="8"/>
      <c r="G42" s="8"/>
      <c r="H42" s="8"/>
      <c r="I42" s="8"/>
      <c r="J42" s="8"/>
      <c r="K42" s="8"/>
      <c r="L42" s="8"/>
    </row>
    <row r="43" spans="1:12" x14ac:dyDescent="0.2">
      <c r="A43" s="11" t="s">
        <v>56</v>
      </c>
      <c r="B43" s="8"/>
      <c r="C43" s="9"/>
      <c r="D43" s="8"/>
      <c r="E43" s="8"/>
      <c r="F43" s="8"/>
      <c r="G43" s="8"/>
      <c r="H43" s="8"/>
      <c r="I43" s="8"/>
      <c r="J43" s="8"/>
      <c r="K43" s="8"/>
      <c r="L43" s="8"/>
    </row>
    <row r="44" spans="1:12" x14ac:dyDescent="0.2">
      <c r="A44" s="11" t="s">
        <v>213</v>
      </c>
      <c r="B44" s="8"/>
      <c r="C44" s="9"/>
      <c r="D44" s="8"/>
      <c r="E44" s="8"/>
      <c r="F44" s="8"/>
      <c r="G44" s="8"/>
      <c r="H44" s="8"/>
      <c r="I44" s="8"/>
      <c r="J44" s="8"/>
      <c r="K44" s="8"/>
      <c r="L44" s="8"/>
    </row>
    <row r="45" spans="1:12" x14ac:dyDescent="0.2">
      <c r="A45" s="6" t="s">
        <v>226</v>
      </c>
      <c r="B45" s="8"/>
      <c r="C45" s="9"/>
      <c r="D45" s="8"/>
      <c r="E45" s="8"/>
      <c r="F45" s="8"/>
      <c r="G45" s="8"/>
      <c r="H45" s="8"/>
      <c r="I45" s="8"/>
      <c r="J45" s="8"/>
      <c r="K45" s="8"/>
      <c r="L45" s="8"/>
    </row>
    <row r="46" spans="1:12" x14ac:dyDescent="0.2">
      <c r="A46" s="11" t="s">
        <v>69</v>
      </c>
      <c r="B46" s="8"/>
      <c r="C46" s="9"/>
      <c r="D46" s="8"/>
      <c r="E46" s="8"/>
      <c r="F46" s="8"/>
      <c r="G46" s="8"/>
      <c r="H46" s="8"/>
      <c r="I46" s="8"/>
      <c r="J46" s="8"/>
      <c r="K46" s="8"/>
      <c r="L46" s="8"/>
    </row>
    <row r="47" spans="1:12" x14ac:dyDescent="0.2">
      <c r="A47" s="6" t="s">
        <v>283</v>
      </c>
      <c r="B47" s="8"/>
      <c r="C47" s="9"/>
      <c r="D47" s="8"/>
      <c r="E47" s="8"/>
      <c r="F47" s="8"/>
      <c r="G47" s="8"/>
      <c r="H47" s="8"/>
      <c r="I47" s="8"/>
      <c r="J47" s="8"/>
      <c r="K47" s="8"/>
      <c r="L47" s="8"/>
    </row>
    <row r="48" spans="1:12" x14ac:dyDescent="0.2">
      <c r="A48" s="6" t="s">
        <v>66</v>
      </c>
      <c r="B48" s="8"/>
      <c r="C48" s="9"/>
      <c r="D48" s="8"/>
      <c r="E48" s="8"/>
      <c r="F48" s="8"/>
      <c r="G48" s="8"/>
      <c r="H48" s="8"/>
      <c r="I48" s="8"/>
      <c r="J48" s="8"/>
      <c r="K48" s="8"/>
      <c r="L48" s="8"/>
    </row>
    <row r="49" spans="1:12" x14ac:dyDescent="0.2">
      <c r="A49" s="6" t="s">
        <v>184</v>
      </c>
      <c r="B49" s="8"/>
      <c r="C49" s="9"/>
      <c r="D49" s="8"/>
      <c r="E49" s="8"/>
      <c r="F49" s="8"/>
      <c r="G49" s="8"/>
      <c r="H49" s="8"/>
      <c r="I49" s="8"/>
      <c r="J49" s="8"/>
      <c r="K49" s="8"/>
      <c r="L49" s="8"/>
    </row>
    <row r="50" spans="1:12" x14ac:dyDescent="0.2">
      <c r="A50" s="11" t="s">
        <v>158</v>
      </c>
      <c r="B50" s="8"/>
      <c r="C50" s="9"/>
      <c r="D50" s="8"/>
      <c r="E50" s="8"/>
      <c r="F50" s="8"/>
      <c r="G50" s="8"/>
      <c r="H50" s="8"/>
      <c r="I50" s="8"/>
      <c r="J50" s="8"/>
      <c r="K50" s="8"/>
      <c r="L50" s="8"/>
    </row>
    <row r="51" spans="1:12" x14ac:dyDescent="0.2">
      <c r="A51" s="6" t="s">
        <v>150</v>
      </c>
      <c r="B51" s="8"/>
      <c r="C51" s="9"/>
      <c r="D51" s="8"/>
      <c r="E51" s="8"/>
      <c r="F51" s="8"/>
      <c r="G51" s="8"/>
      <c r="H51" s="8"/>
      <c r="I51" s="8"/>
      <c r="J51" s="8"/>
      <c r="K51" s="8"/>
      <c r="L51" s="8"/>
    </row>
    <row r="52" spans="1:12" x14ac:dyDescent="0.2">
      <c r="A52" s="11" t="s">
        <v>136</v>
      </c>
      <c r="B52" s="8"/>
      <c r="C52" s="9"/>
      <c r="D52" s="8"/>
      <c r="E52" s="8"/>
      <c r="F52" s="8"/>
      <c r="G52" s="8"/>
      <c r="H52" s="8"/>
      <c r="I52" s="8"/>
      <c r="J52" s="8"/>
      <c r="K52" s="8"/>
      <c r="L52" s="8"/>
    </row>
    <row r="53" spans="1:12" x14ac:dyDescent="0.2">
      <c r="A53" s="11" t="s">
        <v>222</v>
      </c>
      <c r="B53" s="8"/>
      <c r="C53" s="9"/>
      <c r="D53" s="8"/>
      <c r="E53" s="8"/>
      <c r="F53" s="8"/>
      <c r="G53" s="8"/>
      <c r="H53" s="8"/>
      <c r="I53" s="8"/>
      <c r="J53" s="8"/>
      <c r="K53" s="8"/>
      <c r="L53" s="8"/>
    </row>
    <row r="54" spans="1:12" x14ac:dyDescent="0.2">
      <c r="A54" s="6" t="s">
        <v>209</v>
      </c>
      <c r="B54" s="8"/>
      <c r="C54" s="9"/>
      <c r="D54" s="8"/>
      <c r="E54" s="8"/>
      <c r="F54" s="8"/>
      <c r="G54" s="8"/>
      <c r="H54" s="8"/>
      <c r="I54" s="8"/>
      <c r="J54" s="8"/>
      <c r="K54" s="8"/>
      <c r="L54" s="8"/>
    </row>
    <row r="55" spans="1:12" x14ac:dyDescent="0.2">
      <c r="A55" s="6" t="s">
        <v>199</v>
      </c>
      <c r="B55" s="8"/>
      <c r="C55" s="9"/>
      <c r="D55" s="8"/>
      <c r="E55" s="8"/>
      <c r="F55" s="8"/>
      <c r="G55" s="8"/>
      <c r="H55" s="8"/>
      <c r="I55" s="8"/>
      <c r="J55" s="8"/>
      <c r="K55" s="8"/>
      <c r="L55" s="8"/>
    </row>
    <row r="56" spans="1:12" x14ac:dyDescent="0.2">
      <c r="A56" s="11" t="s">
        <v>219</v>
      </c>
      <c r="B56" s="8"/>
      <c r="C56" s="9"/>
      <c r="D56" s="8"/>
      <c r="E56" s="8"/>
      <c r="F56" s="8"/>
      <c r="G56" s="8"/>
      <c r="H56" s="8"/>
      <c r="I56" s="8"/>
      <c r="J56" s="8"/>
      <c r="K56" s="8"/>
      <c r="L56" s="8"/>
    </row>
    <row r="57" spans="1:12" x14ac:dyDescent="0.2">
      <c r="A57" s="6" t="s">
        <v>187</v>
      </c>
      <c r="B57" s="8"/>
      <c r="C57" s="9"/>
      <c r="D57" s="8"/>
      <c r="E57" s="8"/>
      <c r="F57" s="8"/>
      <c r="G57" s="8"/>
      <c r="H57" s="8"/>
      <c r="I57" s="8"/>
      <c r="J57" s="8"/>
      <c r="K57" s="8"/>
      <c r="L57" s="8"/>
    </row>
    <row r="58" spans="1:12" x14ac:dyDescent="0.2">
      <c r="A58" s="6" t="s">
        <v>45</v>
      </c>
      <c r="B58" s="8"/>
      <c r="C58" s="9"/>
      <c r="D58" s="8"/>
      <c r="E58" s="8"/>
      <c r="F58" s="8"/>
      <c r="G58" s="8"/>
      <c r="H58" s="8"/>
      <c r="I58" s="8"/>
      <c r="J58" s="8"/>
      <c r="K58" s="8"/>
      <c r="L58" s="8"/>
    </row>
    <row r="59" spans="1:12" x14ac:dyDescent="0.2">
      <c r="A59" s="6" t="s">
        <v>34</v>
      </c>
      <c r="B59" s="8"/>
      <c r="C59" s="9"/>
      <c r="D59" s="8"/>
      <c r="E59" s="8"/>
      <c r="F59" s="8"/>
      <c r="G59" s="8"/>
      <c r="H59" s="8"/>
      <c r="I59" s="8"/>
      <c r="J59" s="8"/>
      <c r="K59" s="8"/>
      <c r="L59" s="8"/>
    </row>
    <row r="60" spans="1:12" x14ac:dyDescent="0.2">
      <c r="A60" s="11" t="s">
        <v>225</v>
      </c>
      <c r="B60" s="8"/>
      <c r="C60" s="9"/>
      <c r="D60" s="8"/>
      <c r="E60" s="8"/>
      <c r="F60" s="8"/>
      <c r="G60" s="8"/>
      <c r="H60" s="8"/>
      <c r="I60" s="8"/>
      <c r="J60" s="8"/>
      <c r="K60" s="8"/>
      <c r="L60" s="8"/>
    </row>
    <row r="61" spans="1:12" x14ac:dyDescent="0.2">
      <c r="A61" s="6" t="s">
        <v>201</v>
      </c>
      <c r="B61" s="8"/>
      <c r="C61" s="9"/>
      <c r="D61" s="8"/>
      <c r="E61" s="8"/>
      <c r="F61" s="8"/>
      <c r="G61" s="8"/>
      <c r="H61" s="8"/>
      <c r="I61" s="8"/>
      <c r="J61" s="8"/>
      <c r="K61" s="8"/>
      <c r="L61" s="8"/>
    </row>
    <row r="62" spans="1:12" x14ac:dyDescent="0.2">
      <c r="A62" s="6" t="s">
        <v>140</v>
      </c>
      <c r="B62" s="8"/>
      <c r="C62" s="9"/>
      <c r="D62" s="8"/>
      <c r="E62" s="8"/>
      <c r="F62" s="8"/>
      <c r="G62" s="8"/>
      <c r="H62" s="8"/>
      <c r="I62" s="8"/>
      <c r="J62" s="8"/>
      <c r="K62" s="8"/>
      <c r="L62" s="8"/>
    </row>
    <row r="63" spans="1:12" x14ac:dyDescent="0.2">
      <c r="A63" s="11" t="s">
        <v>131</v>
      </c>
      <c r="B63" s="8"/>
      <c r="C63" s="9"/>
      <c r="D63" s="8"/>
      <c r="E63" s="8"/>
      <c r="F63" s="8"/>
      <c r="G63" s="8"/>
      <c r="H63" s="8"/>
      <c r="I63" s="8"/>
      <c r="J63" s="8"/>
      <c r="K63" s="8"/>
      <c r="L63" s="8"/>
    </row>
    <row r="64" spans="1:12" x14ac:dyDescent="0.2">
      <c r="A64" s="11" t="s">
        <v>227</v>
      </c>
      <c r="B64" s="8"/>
      <c r="C64" s="9"/>
      <c r="D64" s="8"/>
      <c r="E64" s="8"/>
      <c r="F64" s="8"/>
      <c r="G64" s="8"/>
      <c r="H64" s="8"/>
      <c r="I64" s="8"/>
      <c r="J64" s="8"/>
      <c r="K64" s="8"/>
      <c r="L64" s="8"/>
    </row>
    <row r="65" spans="1:12" x14ac:dyDescent="0.2">
      <c r="A65" s="6" t="s">
        <v>108</v>
      </c>
      <c r="B65" s="8"/>
      <c r="C65" s="9"/>
      <c r="D65" s="8"/>
      <c r="E65" s="8"/>
      <c r="F65" s="8"/>
      <c r="G65" s="8"/>
      <c r="H65" s="8"/>
      <c r="I65" s="8"/>
      <c r="J65" s="8"/>
      <c r="K65" s="8"/>
      <c r="L65" s="8"/>
    </row>
    <row r="66" spans="1:12" x14ac:dyDescent="0.2">
      <c r="A66" s="6" t="s">
        <v>92</v>
      </c>
      <c r="B66" s="8"/>
      <c r="C66" s="9"/>
      <c r="D66" s="8"/>
      <c r="E66" s="8"/>
      <c r="F66" s="8"/>
      <c r="G66" s="8"/>
      <c r="H66" s="8"/>
      <c r="I66" s="8"/>
      <c r="J66" s="8"/>
      <c r="K66" s="8"/>
      <c r="L66" s="8"/>
    </row>
    <row r="67" spans="1:12" x14ac:dyDescent="0.2">
      <c r="A67" s="11" t="s">
        <v>202</v>
      </c>
      <c r="B67" s="8"/>
      <c r="C67" s="9"/>
      <c r="D67" s="8"/>
      <c r="E67" s="8"/>
      <c r="F67" s="8"/>
      <c r="G67" s="8"/>
      <c r="H67" s="8"/>
      <c r="I67" s="8"/>
      <c r="J67" s="8"/>
      <c r="K67" s="8"/>
      <c r="L67" s="8"/>
    </row>
    <row r="68" spans="1:12" x14ac:dyDescent="0.2">
      <c r="A68" s="6" t="s">
        <v>146</v>
      </c>
      <c r="B68" s="8"/>
      <c r="C68" s="9"/>
      <c r="D68" s="8"/>
      <c r="E68" s="8"/>
      <c r="F68" s="8"/>
      <c r="G68" s="8"/>
      <c r="H68" s="8"/>
      <c r="I68" s="8"/>
      <c r="J68" s="8"/>
      <c r="K68" s="8"/>
      <c r="L68" s="8"/>
    </row>
    <row r="69" spans="1:12" x14ac:dyDescent="0.2">
      <c r="A69" s="6" t="s">
        <v>270</v>
      </c>
      <c r="B69" s="8"/>
      <c r="C69" s="6"/>
      <c r="D69" s="8"/>
      <c r="E69" s="8"/>
      <c r="F69" s="8"/>
      <c r="G69" s="8"/>
      <c r="H69" s="8"/>
      <c r="I69" s="8"/>
      <c r="J69" s="8"/>
      <c r="K69" s="8"/>
      <c r="L69" s="8"/>
    </row>
    <row r="70" spans="1:12" x14ac:dyDescent="0.2">
      <c r="A70" s="7" t="s">
        <v>48</v>
      </c>
    </row>
  </sheetData>
  <sortState xmlns:xlrd2="http://schemas.microsoft.com/office/spreadsheetml/2017/richdata2" ref="A2:L69">
    <sortCondition descending="1" ref="C2:C69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R266"/>
  <sheetViews>
    <sheetView zoomScaleNormal="100" workbookViewId="0">
      <pane ySplit="1" topLeftCell="A99" activePane="bottomLeft" state="frozen"/>
      <selection pane="bottomLeft" activeCell="B101" sqref="B101"/>
    </sheetView>
  </sheetViews>
  <sheetFormatPr defaultRowHeight="15" x14ac:dyDescent="0.25"/>
  <cols>
    <col min="1" max="1" width="23.42578125" bestFit="1" customWidth="1"/>
    <col min="2" max="2" width="12.7109375" customWidth="1"/>
    <col min="3" max="3" width="17" bestFit="1" customWidth="1"/>
    <col min="4" max="4" width="12.85546875" customWidth="1"/>
    <col min="5" max="5" width="36.85546875" customWidth="1"/>
    <col min="6" max="6" width="5.28515625" customWidth="1"/>
    <col min="7" max="7" width="4.140625" customWidth="1"/>
    <col min="8" max="15" width="3.7109375" customWidth="1"/>
    <col min="16" max="16" width="4.28515625" customWidth="1"/>
    <col min="17" max="44" width="3.7109375" customWidth="1"/>
  </cols>
  <sheetData>
    <row r="1" spans="1:44" ht="246.75" thickBot="1" x14ac:dyDescent="0.3">
      <c r="A1" s="20" t="s">
        <v>244</v>
      </c>
      <c r="B1" s="20" t="s">
        <v>245</v>
      </c>
      <c r="C1" s="20" t="s">
        <v>0</v>
      </c>
      <c r="D1" s="20" t="s">
        <v>1</v>
      </c>
      <c r="E1" s="20" t="s">
        <v>2</v>
      </c>
      <c r="F1" s="13" t="s">
        <v>4</v>
      </c>
      <c r="G1" s="13" t="s">
        <v>318</v>
      </c>
      <c r="H1" s="15" t="s">
        <v>557</v>
      </c>
      <c r="I1" s="15" t="s">
        <v>753</v>
      </c>
      <c r="J1" s="15" t="s">
        <v>754</v>
      </c>
      <c r="K1" s="16" t="s">
        <v>553</v>
      </c>
      <c r="L1" s="16" t="s">
        <v>286</v>
      </c>
      <c r="M1" s="14" t="s">
        <v>763</v>
      </c>
      <c r="N1" s="14" t="s">
        <v>555</v>
      </c>
      <c r="O1" s="17" t="s">
        <v>539</v>
      </c>
      <c r="P1" s="12" t="s">
        <v>558</v>
      </c>
      <c r="Q1" s="12" t="s">
        <v>540</v>
      </c>
      <c r="R1" s="12" t="s">
        <v>542</v>
      </c>
      <c r="S1" s="18" t="s">
        <v>541</v>
      </c>
      <c r="T1" s="18" t="s">
        <v>284</v>
      </c>
      <c r="U1" s="18" t="s">
        <v>285</v>
      </c>
      <c r="V1" s="18" t="s">
        <v>543</v>
      </c>
      <c r="W1" s="18" t="s">
        <v>544</v>
      </c>
      <c r="X1" s="18" t="s">
        <v>545</v>
      </c>
      <c r="Y1" s="18" t="s">
        <v>546</v>
      </c>
      <c r="Z1" s="18" t="s">
        <v>736</v>
      </c>
      <c r="AA1" s="18" t="s">
        <v>317</v>
      </c>
      <c r="AB1" s="18" t="s">
        <v>738</v>
      </c>
      <c r="AC1" s="18" t="s">
        <v>737</v>
      </c>
      <c r="AD1" s="18" t="s">
        <v>5</v>
      </c>
      <c r="AE1" s="18" t="s">
        <v>547</v>
      </c>
      <c r="AF1" s="18" t="s">
        <v>548</v>
      </c>
      <c r="AG1" s="18" t="s">
        <v>549</v>
      </c>
      <c r="AH1" s="19" t="s">
        <v>265</v>
      </c>
      <c r="AI1" s="18" t="s">
        <v>550</v>
      </c>
      <c r="AJ1" s="18" t="s">
        <v>316</v>
      </c>
      <c r="AK1" s="18" t="s">
        <v>764</v>
      </c>
      <c r="AL1" s="18" t="s">
        <v>551</v>
      </c>
      <c r="AM1" s="18" t="s">
        <v>273</v>
      </c>
      <c r="AN1" s="18" t="s">
        <v>6</v>
      </c>
      <c r="AO1" s="18" t="s">
        <v>7</v>
      </c>
      <c r="AP1" s="18" t="s">
        <v>8</v>
      </c>
      <c r="AQ1" s="18" t="s">
        <v>552</v>
      </c>
      <c r="AR1" s="17" t="s">
        <v>9</v>
      </c>
    </row>
    <row r="2" spans="1:44" ht="15.75" thickBot="1" x14ac:dyDescent="0.3">
      <c r="A2" s="21" t="s">
        <v>650</v>
      </c>
      <c r="B2" s="21" t="s">
        <v>644</v>
      </c>
      <c r="C2" s="21" t="s">
        <v>434</v>
      </c>
      <c r="D2" s="21" t="s">
        <v>435</v>
      </c>
      <c r="E2" s="21" t="s">
        <v>13</v>
      </c>
      <c r="F2" s="21">
        <v>30</v>
      </c>
      <c r="G2" s="21"/>
      <c r="H2" s="21">
        <v>10</v>
      </c>
      <c r="I2" s="21"/>
      <c r="J2" s="21"/>
      <c r="K2" s="21">
        <v>20</v>
      </c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</row>
    <row r="3" spans="1:44" ht="15.75" thickBot="1" x14ac:dyDescent="0.3">
      <c r="A3" s="21" t="s">
        <v>650</v>
      </c>
      <c r="B3" s="21" t="s">
        <v>644</v>
      </c>
      <c r="C3" s="21" t="s">
        <v>361</v>
      </c>
      <c r="D3" s="21" t="s">
        <v>609</v>
      </c>
      <c r="E3" s="21" t="s">
        <v>44</v>
      </c>
      <c r="F3" s="21">
        <v>35</v>
      </c>
      <c r="G3" s="21">
        <v>15</v>
      </c>
      <c r="H3" s="21"/>
      <c r="I3" s="21">
        <v>20</v>
      </c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</row>
    <row r="4" spans="1:44" ht="15.75" thickBot="1" x14ac:dyDescent="0.3">
      <c r="A4" s="21" t="s">
        <v>650</v>
      </c>
      <c r="B4" s="21" t="s">
        <v>644</v>
      </c>
      <c r="C4" s="21" t="s">
        <v>497</v>
      </c>
      <c r="D4" s="21" t="s">
        <v>498</v>
      </c>
      <c r="E4" s="21" t="s">
        <v>177</v>
      </c>
      <c r="F4" s="21">
        <v>33</v>
      </c>
      <c r="G4" s="21">
        <v>15</v>
      </c>
      <c r="H4" s="21">
        <v>10</v>
      </c>
      <c r="I4" s="21"/>
      <c r="J4" s="21"/>
      <c r="K4" s="21">
        <v>8</v>
      </c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</row>
    <row r="5" spans="1:44" ht="15.75" thickBot="1" x14ac:dyDescent="0.3">
      <c r="A5" s="21" t="s">
        <v>651</v>
      </c>
      <c r="B5" s="21" t="s">
        <v>644</v>
      </c>
      <c r="C5" s="21" t="s">
        <v>287</v>
      </c>
      <c r="D5" s="21" t="s">
        <v>288</v>
      </c>
      <c r="E5" s="21" t="s">
        <v>179</v>
      </c>
      <c r="F5" s="21">
        <v>54</v>
      </c>
      <c r="G5" s="21">
        <v>12</v>
      </c>
      <c r="H5" s="21"/>
      <c r="I5" s="21"/>
      <c r="J5" s="21"/>
      <c r="K5" s="21">
        <v>36</v>
      </c>
      <c r="L5" s="21">
        <v>12</v>
      </c>
      <c r="M5" s="21"/>
      <c r="N5" s="21"/>
      <c r="O5" s="21">
        <v>6</v>
      </c>
      <c r="P5" s="21"/>
      <c r="Q5" s="21"/>
      <c r="R5" s="21"/>
      <c r="S5" s="21">
        <v>6</v>
      </c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</row>
    <row r="6" spans="1:44" ht="15.75" thickBot="1" x14ac:dyDescent="0.3">
      <c r="A6" s="21" t="s">
        <v>651</v>
      </c>
      <c r="B6" s="21" t="s">
        <v>644</v>
      </c>
      <c r="C6" s="21" t="s">
        <v>329</v>
      </c>
      <c r="D6" s="21" t="s">
        <v>328</v>
      </c>
      <c r="E6" s="21" t="s">
        <v>42</v>
      </c>
      <c r="F6" s="21">
        <v>51</v>
      </c>
      <c r="G6" s="21">
        <v>20</v>
      </c>
      <c r="H6" s="21">
        <v>5</v>
      </c>
      <c r="I6" s="21"/>
      <c r="J6" s="21"/>
      <c r="K6" s="21">
        <v>26</v>
      </c>
      <c r="L6" s="21">
        <v>20</v>
      </c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</row>
    <row r="7" spans="1:44" ht="15.75" thickBot="1" x14ac:dyDescent="0.3">
      <c r="A7" s="21" t="s">
        <v>651</v>
      </c>
      <c r="B7" s="21" t="s">
        <v>644</v>
      </c>
      <c r="C7" s="21" t="s">
        <v>298</v>
      </c>
      <c r="D7" s="21" t="s">
        <v>299</v>
      </c>
      <c r="E7" s="21" t="s">
        <v>161</v>
      </c>
      <c r="F7" s="21">
        <v>50</v>
      </c>
      <c r="G7" s="21">
        <v>15</v>
      </c>
      <c r="H7" s="21"/>
      <c r="I7" s="21"/>
      <c r="J7" s="21"/>
      <c r="K7" s="21">
        <v>15</v>
      </c>
      <c r="L7" s="21">
        <v>15</v>
      </c>
      <c r="M7" s="21"/>
      <c r="N7" s="21"/>
      <c r="O7" s="21">
        <v>20</v>
      </c>
      <c r="P7" s="21"/>
      <c r="Q7" s="21"/>
      <c r="R7" s="21"/>
      <c r="S7" s="21">
        <v>20</v>
      </c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</row>
    <row r="8" spans="1:44" ht="15.75" thickBot="1" x14ac:dyDescent="0.3">
      <c r="A8" s="21" t="s">
        <v>652</v>
      </c>
      <c r="B8" s="21" t="s">
        <v>644</v>
      </c>
      <c r="C8" s="21" t="s">
        <v>204</v>
      </c>
      <c r="D8" s="21" t="s">
        <v>200</v>
      </c>
      <c r="E8" s="21" t="s">
        <v>48</v>
      </c>
      <c r="F8" s="21">
        <v>62</v>
      </c>
      <c r="G8" s="21">
        <v>6</v>
      </c>
      <c r="H8" s="21"/>
      <c r="I8" s="21"/>
      <c r="J8" s="21"/>
      <c r="K8" s="21">
        <v>47</v>
      </c>
      <c r="L8" s="21"/>
      <c r="M8" s="21"/>
      <c r="N8" s="21"/>
      <c r="O8" s="21">
        <v>15</v>
      </c>
      <c r="P8" s="21"/>
      <c r="Q8" s="21"/>
      <c r="R8" s="21"/>
      <c r="S8" s="21">
        <v>15</v>
      </c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</row>
    <row r="9" spans="1:44" ht="15.75" thickBot="1" x14ac:dyDescent="0.3">
      <c r="A9" s="21" t="s">
        <v>653</v>
      </c>
      <c r="B9" s="21" t="s">
        <v>644</v>
      </c>
      <c r="C9" s="21" t="s">
        <v>608</v>
      </c>
      <c r="D9" s="21" t="s">
        <v>337</v>
      </c>
      <c r="E9" s="21" t="s">
        <v>52</v>
      </c>
      <c r="F9" s="21">
        <v>64</v>
      </c>
      <c r="G9" s="21">
        <v>20</v>
      </c>
      <c r="H9" s="21"/>
      <c r="I9" s="21"/>
      <c r="J9" s="21"/>
      <c r="K9" s="21">
        <v>44</v>
      </c>
      <c r="L9" s="21">
        <v>22</v>
      </c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</row>
    <row r="10" spans="1:44" ht="15.75" thickBot="1" x14ac:dyDescent="0.3">
      <c r="A10" s="21" t="s">
        <v>650</v>
      </c>
      <c r="B10" s="21" t="s">
        <v>644</v>
      </c>
      <c r="C10" s="21" t="s">
        <v>473</v>
      </c>
      <c r="D10" s="21" t="s">
        <v>80</v>
      </c>
      <c r="E10" s="21" t="s">
        <v>259</v>
      </c>
      <c r="F10" s="21">
        <v>31</v>
      </c>
      <c r="G10" s="21">
        <v>6</v>
      </c>
      <c r="H10" s="21">
        <v>10</v>
      </c>
      <c r="I10" s="21"/>
      <c r="J10" s="21"/>
      <c r="K10" s="21">
        <v>15</v>
      </c>
      <c r="L10" s="21">
        <v>6</v>
      </c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</row>
    <row r="11" spans="1:44" ht="15.75" thickBot="1" x14ac:dyDescent="0.3">
      <c r="A11" s="21" t="s">
        <v>657</v>
      </c>
      <c r="B11" s="21" t="s">
        <v>644</v>
      </c>
      <c r="C11" s="21" t="s">
        <v>606</v>
      </c>
      <c r="D11" s="21" t="s">
        <v>605</v>
      </c>
      <c r="E11" s="21" t="s">
        <v>294</v>
      </c>
      <c r="F11" s="21">
        <v>38</v>
      </c>
      <c r="G11" s="21">
        <v>0</v>
      </c>
      <c r="H11" s="21"/>
      <c r="I11" s="21"/>
      <c r="J11" s="21"/>
      <c r="K11" s="21">
        <v>0</v>
      </c>
      <c r="L11" s="21">
        <v>0</v>
      </c>
      <c r="M11" s="21"/>
      <c r="N11" s="21"/>
      <c r="O11" s="21">
        <v>38</v>
      </c>
      <c r="P11" s="21">
        <v>0</v>
      </c>
      <c r="Q11" s="21">
        <v>0</v>
      </c>
      <c r="R11" s="21"/>
      <c r="S11" s="21">
        <v>10</v>
      </c>
      <c r="T11" s="21">
        <v>20</v>
      </c>
      <c r="U11" s="21">
        <v>8</v>
      </c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</row>
    <row r="12" spans="1:44" ht="15.75" thickBot="1" x14ac:dyDescent="0.3">
      <c r="A12" s="21" t="s">
        <v>650</v>
      </c>
      <c r="B12" s="21" t="s">
        <v>644</v>
      </c>
      <c r="C12" s="21" t="s">
        <v>528</v>
      </c>
      <c r="D12" s="21" t="s">
        <v>142</v>
      </c>
      <c r="E12" s="21" t="s">
        <v>34</v>
      </c>
      <c r="F12" s="21">
        <v>38</v>
      </c>
      <c r="G12" s="21">
        <v>15</v>
      </c>
      <c r="H12" s="21"/>
      <c r="I12" s="21"/>
      <c r="J12" s="21"/>
      <c r="K12" s="21">
        <v>0</v>
      </c>
      <c r="L12" s="21">
        <v>25</v>
      </c>
      <c r="M12" s="21"/>
      <c r="N12" s="21"/>
      <c r="O12" s="21">
        <v>23</v>
      </c>
      <c r="P12" s="21">
        <v>0</v>
      </c>
      <c r="Q12" s="21">
        <v>0</v>
      </c>
      <c r="R12" s="21"/>
      <c r="S12" s="21"/>
      <c r="T12" s="21">
        <v>8</v>
      </c>
      <c r="U12" s="21">
        <v>15</v>
      </c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</row>
    <row r="13" spans="1:44" ht="15.75" thickBot="1" x14ac:dyDescent="0.3">
      <c r="A13" s="21" t="s">
        <v>650</v>
      </c>
      <c r="B13" s="21" t="s">
        <v>644</v>
      </c>
      <c r="C13" s="21" t="s">
        <v>523</v>
      </c>
      <c r="D13" s="21" t="s">
        <v>524</v>
      </c>
      <c r="E13" s="21" t="s">
        <v>13</v>
      </c>
      <c r="F13" s="21">
        <v>32</v>
      </c>
      <c r="G13" s="21">
        <v>12</v>
      </c>
      <c r="H13" s="21">
        <v>10</v>
      </c>
      <c r="I13" s="21"/>
      <c r="J13" s="21"/>
      <c r="K13" s="21">
        <v>0</v>
      </c>
      <c r="L13" s="21">
        <v>12</v>
      </c>
      <c r="M13" s="21"/>
      <c r="N13" s="21"/>
      <c r="O13" s="21">
        <v>10</v>
      </c>
      <c r="P13" s="21">
        <v>0</v>
      </c>
      <c r="Q13" s="21">
        <v>0</v>
      </c>
      <c r="R13" s="21"/>
      <c r="S13" s="21">
        <v>10</v>
      </c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</row>
    <row r="14" spans="1:44" ht="15.75" thickBot="1" x14ac:dyDescent="0.3">
      <c r="A14" s="21" t="s">
        <v>650</v>
      </c>
      <c r="B14" s="21" t="s">
        <v>644</v>
      </c>
      <c r="C14" s="21" t="s">
        <v>421</v>
      </c>
      <c r="D14" s="21" t="s">
        <v>422</v>
      </c>
      <c r="E14" s="21" t="s">
        <v>236</v>
      </c>
      <c r="F14" s="21">
        <v>31</v>
      </c>
      <c r="G14" s="21">
        <v>0</v>
      </c>
      <c r="H14" s="21"/>
      <c r="I14" s="21"/>
      <c r="J14" s="21"/>
      <c r="K14" s="21">
        <v>27</v>
      </c>
      <c r="L14" s="21">
        <v>0</v>
      </c>
      <c r="M14" s="21"/>
      <c r="N14" s="21"/>
      <c r="O14" s="21">
        <v>4</v>
      </c>
      <c r="P14" s="21">
        <v>0</v>
      </c>
      <c r="Q14" s="21">
        <v>0</v>
      </c>
      <c r="R14" s="21"/>
      <c r="S14" s="21"/>
      <c r="T14" s="21"/>
      <c r="U14" s="21">
        <v>4</v>
      </c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</row>
    <row r="15" spans="1:44" ht="15.75" thickBot="1" x14ac:dyDescent="0.3">
      <c r="A15" s="21" t="s">
        <v>650</v>
      </c>
      <c r="B15" s="21" t="s">
        <v>644</v>
      </c>
      <c r="C15" s="21" t="s">
        <v>296</v>
      </c>
      <c r="D15" s="21" t="s">
        <v>77</v>
      </c>
      <c r="E15" s="21" t="s">
        <v>13</v>
      </c>
      <c r="F15" s="21">
        <v>38</v>
      </c>
      <c r="G15" s="21">
        <v>0</v>
      </c>
      <c r="H15" s="21"/>
      <c r="I15" s="21"/>
      <c r="J15" s="21"/>
      <c r="K15" s="21">
        <v>18</v>
      </c>
      <c r="L15" s="21">
        <v>0</v>
      </c>
      <c r="M15" s="21"/>
      <c r="N15" s="21"/>
      <c r="O15" s="21">
        <v>20</v>
      </c>
      <c r="P15" s="21">
        <v>0</v>
      </c>
      <c r="Q15" s="21">
        <v>0</v>
      </c>
      <c r="R15" s="21"/>
      <c r="S15" s="21"/>
      <c r="T15" s="21">
        <v>20</v>
      </c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</row>
    <row r="16" spans="1:44" ht="15.75" thickBot="1" x14ac:dyDescent="0.3">
      <c r="A16" s="21" t="s">
        <v>651</v>
      </c>
      <c r="B16" s="21" t="s">
        <v>644</v>
      </c>
      <c r="C16" s="21" t="s">
        <v>477</v>
      </c>
      <c r="D16" s="21" t="s">
        <v>191</v>
      </c>
      <c r="E16" s="21" t="s">
        <v>456</v>
      </c>
      <c r="F16" s="21">
        <v>51</v>
      </c>
      <c r="G16" s="21">
        <v>20</v>
      </c>
      <c r="H16" s="21">
        <v>5</v>
      </c>
      <c r="I16" s="21"/>
      <c r="J16" s="21"/>
      <c r="K16" s="21">
        <v>20</v>
      </c>
      <c r="L16" s="21">
        <v>22</v>
      </c>
      <c r="M16" s="21"/>
      <c r="N16" s="21"/>
      <c r="O16" s="21">
        <v>6</v>
      </c>
      <c r="P16" s="21">
        <v>0</v>
      </c>
      <c r="Q16" s="21">
        <v>0</v>
      </c>
      <c r="R16" s="21"/>
      <c r="S16" s="21"/>
      <c r="T16" s="21">
        <v>6</v>
      </c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</row>
    <row r="17" spans="1:44" ht="15.75" thickBot="1" x14ac:dyDescent="0.3">
      <c r="A17" s="21" t="s">
        <v>651</v>
      </c>
      <c r="B17" s="21" t="s">
        <v>644</v>
      </c>
      <c r="C17" s="21" t="s">
        <v>440</v>
      </c>
      <c r="D17" s="21" t="s">
        <v>441</v>
      </c>
      <c r="E17" s="21" t="s">
        <v>184</v>
      </c>
      <c r="F17" s="21">
        <v>51</v>
      </c>
      <c r="G17" s="21">
        <v>0</v>
      </c>
      <c r="H17" s="21"/>
      <c r="I17" s="21"/>
      <c r="J17" s="21"/>
      <c r="K17" s="21">
        <v>12</v>
      </c>
      <c r="L17" s="21">
        <v>0</v>
      </c>
      <c r="M17" s="21"/>
      <c r="N17" s="21"/>
      <c r="O17" s="21">
        <v>39</v>
      </c>
      <c r="P17" s="21">
        <v>0</v>
      </c>
      <c r="Q17" s="21">
        <v>0</v>
      </c>
      <c r="R17" s="21"/>
      <c r="S17" s="21">
        <v>15</v>
      </c>
      <c r="T17" s="21">
        <v>12</v>
      </c>
      <c r="U17" s="21">
        <v>12</v>
      </c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</row>
    <row r="18" spans="1:44" ht="15.75" thickBot="1" x14ac:dyDescent="0.3">
      <c r="A18" s="21" t="s">
        <v>653</v>
      </c>
      <c r="B18" s="21" t="s">
        <v>644</v>
      </c>
      <c r="C18" s="21" t="s">
        <v>214</v>
      </c>
      <c r="D18" s="21" t="s">
        <v>448</v>
      </c>
      <c r="E18" s="21" t="s">
        <v>19</v>
      </c>
      <c r="F18" s="21">
        <v>78</v>
      </c>
      <c r="G18" s="21">
        <v>0</v>
      </c>
      <c r="H18" s="21"/>
      <c r="I18" s="21"/>
      <c r="J18" s="21"/>
      <c r="K18" s="21">
        <v>23</v>
      </c>
      <c r="L18" s="21">
        <v>0</v>
      </c>
      <c r="M18" s="21"/>
      <c r="N18" s="21"/>
      <c r="O18" s="21">
        <v>55</v>
      </c>
      <c r="P18" s="21">
        <v>0</v>
      </c>
      <c r="Q18" s="21">
        <v>0</v>
      </c>
      <c r="R18" s="21"/>
      <c r="S18" s="21">
        <v>15</v>
      </c>
      <c r="T18" s="21">
        <v>20</v>
      </c>
      <c r="U18" s="21">
        <v>20</v>
      </c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</row>
    <row r="19" spans="1:44" ht="15.75" thickBot="1" x14ac:dyDescent="0.3">
      <c r="A19" s="21" t="s">
        <v>653</v>
      </c>
      <c r="B19" s="21" t="s">
        <v>644</v>
      </c>
      <c r="C19" s="21" t="s">
        <v>658</v>
      </c>
      <c r="D19" s="21" t="s">
        <v>507</v>
      </c>
      <c r="E19" s="21" t="s">
        <v>52</v>
      </c>
      <c r="F19" s="21">
        <v>70</v>
      </c>
      <c r="G19" s="21">
        <v>20</v>
      </c>
      <c r="H19" s="21"/>
      <c r="I19" s="21"/>
      <c r="J19" s="21"/>
      <c r="K19" s="21">
        <v>20</v>
      </c>
      <c r="L19" s="21">
        <v>20</v>
      </c>
      <c r="M19" s="21"/>
      <c r="N19" s="21"/>
      <c r="O19" s="21">
        <v>30</v>
      </c>
      <c r="P19" s="21">
        <v>0</v>
      </c>
      <c r="Q19" s="21">
        <v>0</v>
      </c>
      <c r="R19" s="21"/>
      <c r="S19" s="21"/>
      <c r="T19" s="21">
        <v>15</v>
      </c>
      <c r="U19" s="21">
        <v>15</v>
      </c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</row>
    <row r="20" spans="1:44" ht="15.75" thickBot="1" x14ac:dyDescent="0.3">
      <c r="A20" s="21" t="s">
        <v>650</v>
      </c>
      <c r="B20" s="21" t="s">
        <v>644</v>
      </c>
      <c r="C20" s="21" t="s">
        <v>578</v>
      </c>
      <c r="D20" s="21" t="s">
        <v>272</v>
      </c>
      <c r="E20" s="21" t="s">
        <v>52</v>
      </c>
      <c r="F20" s="21">
        <v>35</v>
      </c>
      <c r="G20" s="21">
        <v>15</v>
      </c>
      <c r="H20" s="21">
        <v>10</v>
      </c>
      <c r="I20" s="21"/>
      <c r="J20" s="21"/>
      <c r="K20" s="21"/>
      <c r="L20" s="21"/>
      <c r="M20" s="21"/>
      <c r="N20" s="21"/>
      <c r="O20" s="21">
        <v>10</v>
      </c>
      <c r="P20" s="21">
        <v>20</v>
      </c>
      <c r="Q20" s="21">
        <v>0</v>
      </c>
      <c r="R20" s="21"/>
      <c r="S20" s="21"/>
      <c r="T20" s="21">
        <v>10</v>
      </c>
      <c r="U20" s="21"/>
      <c r="V20" s="21"/>
      <c r="W20" s="21">
        <v>20</v>
      </c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</row>
    <row r="21" spans="1:44" ht="15.75" thickBot="1" x14ac:dyDescent="0.3">
      <c r="A21" s="21" t="s">
        <v>650</v>
      </c>
      <c r="B21" s="21" t="s">
        <v>644</v>
      </c>
      <c r="C21" s="21" t="s">
        <v>505</v>
      </c>
      <c r="D21" s="21" t="s">
        <v>529</v>
      </c>
      <c r="E21" s="21" t="s">
        <v>13</v>
      </c>
      <c r="F21" s="21">
        <v>32</v>
      </c>
      <c r="G21" s="21">
        <v>12</v>
      </c>
      <c r="H21" s="21"/>
      <c r="I21" s="21"/>
      <c r="J21" s="21"/>
      <c r="K21" s="21">
        <v>0</v>
      </c>
      <c r="L21" s="21">
        <v>8</v>
      </c>
      <c r="M21" s="21"/>
      <c r="N21" s="21"/>
      <c r="O21" s="21">
        <v>20</v>
      </c>
      <c r="P21" s="21">
        <v>4</v>
      </c>
      <c r="Q21" s="21">
        <v>0</v>
      </c>
      <c r="R21" s="21"/>
      <c r="S21" s="21">
        <v>20</v>
      </c>
      <c r="T21" s="21"/>
      <c r="U21" s="21"/>
      <c r="V21" s="21"/>
      <c r="W21" s="21">
        <v>4</v>
      </c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</row>
    <row r="22" spans="1:44" ht="15.75" thickBot="1" x14ac:dyDescent="0.3">
      <c r="A22" s="21" t="s">
        <v>650</v>
      </c>
      <c r="B22" s="21" t="s">
        <v>644</v>
      </c>
      <c r="C22" s="21" t="s">
        <v>636</v>
      </c>
      <c r="D22" s="21" t="s">
        <v>637</v>
      </c>
      <c r="E22" s="21" t="s">
        <v>52</v>
      </c>
      <c r="F22" s="21">
        <v>31</v>
      </c>
      <c r="G22" s="21">
        <v>10</v>
      </c>
      <c r="H22" s="21"/>
      <c r="I22" s="21"/>
      <c r="J22" s="21"/>
      <c r="K22" s="21"/>
      <c r="L22" s="21"/>
      <c r="M22" s="21"/>
      <c r="N22" s="21"/>
      <c r="O22" s="21">
        <v>21</v>
      </c>
      <c r="P22" s="21">
        <v>10</v>
      </c>
      <c r="Q22" s="21">
        <v>0</v>
      </c>
      <c r="R22" s="21"/>
      <c r="S22" s="21"/>
      <c r="T22" s="21">
        <v>15</v>
      </c>
      <c r="U22" s="21">
        <v>6</v>
      </c>
      <c r="V22" s="21"/>
      <c r="W22" s="21">
        <v>10</v>
      </c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</row>
    <row r="23" spans="1:44" ht="15.75" thickBot="1" x14ac:dyDescent="0.3">
      <c r="A23" s="21" t="s">
        <v>650</v>
      </c>
      <c r="B23" s="21" t="s">
        <v>644</v>
      </c>
      <c r="C23" s="21" t="s">
        <v>386</v>
      </c>
      <c r="D23" s="21" t="s">
        <v>387</v>
      </c>
      <c r="E23" s="21" t="s">
        <v>13</v>
      </c>
      <c r="F23" s="21">
        <v>38</v>
      </c>
      <c r="G23" s="21">
        <v>6</v>
      </c>
      <c r="H23" s="21"/>
      <c r="I23" s="21"/>
      <c r="J23" s="21"/>
      <c r="K23" s="21">
        <v>10</v>
      </c>
      <c r="L23" s="21">
        <v>22</v>
      </c>
      <c r="M23" s="21">
        <v>6</v>
      </c>
      <c r="N23" s="21"/>
      <c r="O23" s="21"/>
      <c r="P23" s="21">
        <v>0</v>
      </c>
      <c r="Q23" s="21">
        <v>0</v>
      </c>
      <c r="R23" s="21">
        <v>0</v>
      </c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</row>
    <row r="24" spans="1:44" ht="15.75" thickBot="1" x14ac:dyDescent="0.3">
      <c r="A24" s="21" t="s">
        <v>650</v>
      </c>
      <c r="B24" s="21" t="s">
        <v>644</v>
      </c>
      <c r="C24" s="21" t="s">
        <v>510</v>
      </c>
      <c r="D24" s="21" t="s">
        <v>321</v>
      </c>
      <c r="E24" s="21" t="s">
        <v>179</v>
      </c>
      <c r="F24" s="21">
        <v>32</v>
      </c>
      <c r="G24" s="21">
        <v>0</v>
      </c>
      <c r="H24" s="21"/>
      <c r="I24" s="21"/>
      <c r="J24" s="21"/>
      <c r="K24" s="21">
        <v>10</v>
      </c>
      <c r="L24" s="21">
        <v>10</v>
      </c>
      <c r="M24" s="21">
        <v>0</v>
      </c>
      <c r="N24" s="21"/>
      <c r="O24" s="21"/>
      <c r="P24" s="21">
        <v>12</v>
      </c>
      <c r="Q24" s="21">
        <v>0</v>
      </c>
      <c r="R24" s="21">
        <v>0</v>
      </c>
      <c r="S24" s="21"/>
      <c r="T24" s="21"/>
      <c r="U24" s="21"/>
      <c r="V24" s="21">
        <v>12</v>
      </c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</row>
    <row r="25" spans="1:44" ht="15.75" thickBot="1" x14ac:dyDescent="0.3">
      <c r="A25" s="21" t="s">
        <v>657</v>
      </c>
      <c r="B25" s="21" t="s">
        <v>644</v>
      </c>
      <c r="C25" s="21" t="s">
        <v>346</v>
      </c>
      <c r="D25" s="21" t="s">
        <v>345</v>
      </c>
      <c r="E25" s="21" t="s">
        <v>31</v>
      </c>
      <c r="F25" s="21">
        <v>59</v>
      </c>
      <c r="G25" s="21">
        <v>4</v>
      </c>
      <c r="H25" s="21"/>
      <c r="I25" s="21"/>
      <c r="J25" s="21"/>
      <c r="K25" s="21"/>
      <c r="L25" s="21">
        <v>0</v>
      </c>
      <c r="M25" s="21">
        <v>4</v>
      </c>
      <c r="N25" s="21"/>
      <c r="O25" s="21"/>
      <c r="P25" s="21">
        <v>55</v>
      </c>
      <c r="Q25" s="21">
        <v>0</v>
      </c>
      <c r="R25" s="21">
        <v>0</v>
      </c>
      <c r="S25" s="21"/>
      <c r="T25" s="21">
        <v>20</v>
      </c>
      <c r="U25" s="21">
        <v>15</v>
      </c>
      <c r="V25" s="21">
        <v>20</v>
      </c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</row>
    <row r="26" spans="1:44" ht="15.75" thickBot="1" x14ac:dyDescent="0.3">
      <c r="A26" s="21" t="s">
        <v>650</v>
      </c>
      <c r="B26" s="21" t="s">
        <v>644</v>
      </c>
      <c r="C26" s="21" t="s">
        <v>436</v>
      </c>
      <c r="D26" s="21" t="s">
        <v>511</v>
      </c>
      <c r="E26" s="21" t="s">
        <v>52</v>
      </c>
      <c r="F26" s="21">
        <v>32</v>
      </c>
      <c r="G26" s="21">
        <v>8</v>
      </c>
      <c r="H26" s="21"/>
      <c r="I26" s="21"/>
      <c r="J26" s="21"/>
      <c r="K26" s="21"/>
      <c r="L26" s="21">
        <v>2</v>
      </c>
      <c r="M26" s="21">
        <v>0</v>
      </c>
      <c r="N26" s="21"/>
      <c r="O26" s="21"/>
      <c r="P26" s="21">
        <v>22</v>
      </c>
      <c r="Q26" s="21">
        <v>8</v>
      </c>
      <c r="R26" s="21">
        <v>0</v>
      </c>
      <c r="S26" s="21"/>
      <c r="T26" s="21"/>
      <c r="U26" s="21">
        <v>2</v>
      </c>
      <c r="V26" s="21">
        <v>20</v>
      </c>
      <c r="W26" s="21"/>
      <c r="X26" s="21">
        <v>8</v>
      </c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</row>
    <row r="27" spans="1:44" ht="15.75" thickBot="1" x14ac:dyDescent="0.3">
      <c r="A27" s="21" t="s">
        <v>651</v>
      </c>
      <c r="B27" s="21" t="s">
        <v>644</v>
      </c>
      <c r="C27" s="21" t="s">
        <v>459</v>
      </c>
      <c r="D27" s="21" t="s">
        <v>685</v>
      </c>
      <c r="E27" s="21" t="s">
        <v>42</v>
      </c>
      <c r="F27" s="21">
        <v>53</v>
      </c>
      <c r="G27" s="21">
        <v>10</v>
      </c>
      <c r="H27" s="21"/>
      <c r="I27" s="21"/>
      <c r="J27" s="21"/>
      <c r="K27" s="21">
        <v>25</v>
      </c>
      <c r="L27" s="21">
        <v>10</v>
      </c>
      <c r="M27" s="21"/>
      <c r="N27" s="21"/>
      <c r="O27" s="21">
        <v>18</v>
      </c>
      <c r="P27" s="21">
        <v>0</v>
      </c>
      <c r="Q27" s="21">
        <v>0</v>
      </c>
      <c r="R27" s="21"/>
      <c r="S27" s="21">
        <v>4</v>
      </c>
      <c r="T27" s="21">
        <v>4</v>
      </c>
      <c r="U27" s="21">
        <v>10</v>
      </c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</row>
    <row r="28" spans="1:44" ht="15.75" thickBot="1" x14ac:dyDescent="0.3">
      <c r="A28" s="21" t="s">
        <v>650</v>
      </c>
      <c r="B28" s="21" t="s">
        <v>644</v>
      </c>
      <c r="C28" s="21" t="s">
        <v>599</v>
      </c>
      <c r="D28" s="21" t="s">
        <v>598</v>
      </c>
      <c r="E28" s="21" t="s">
        <v>34</v>
      </c>
      <c r="F28" s="21">
        <v>58</v>
      </c>
      <c r="G28" s="21">
        <v>0</v>
      </c>
      <c r="H28" s="21"/>
      <c r="I28" s="21"/>
      <c r="J28" s="21"/>
      <c r="K28" s="21"/>
      <c r="L28" s="21"/>
      <c r="M28" s="21"/>
      <c r="N28" s="21"/>
      <c r="O28" s="21"/>
      <c r="P28" s="21">
        <v>58</v>
      </c>
      <c r="Q28" s="21">
        <v>0</v>
      </c>
      <c r="R28" s="21">
        <v>0</v>
      </c>
      <c r="S28" s="21"/>
      <c r="T28" s="21">
        <v>6</v>
      </c>
      <c r="U28" s="21"/>
      <c r="V28" s="21">
        <v>2</v>
      </c>
      <c r="W28" s="21"/>
      <c r="X28" s="21"/>
      <c r="Y28" s="21">
        <v>30</v>
      </c>
      <c r="Z28" s="21"/>
      <c r="AA28" s="21"/>
      <c r="AB28" s="21">
        <v>20</v>
      </c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</row>
    <row r="29" spans="1:44" ht="15.75" thickBot="1" x14ac:dyDescent="0.3">
      <c r="A29" s="21" t="s">
        <v>650</v>
      </c>
      <c r="B29" s="21" t="s">
        <v>644</v>
      </c>
      <c r="C29" s="21" t="s">
        <v>385</v>
      </c>
      <c r="D29" s="21" t="s">
        <v>39</v>
      </c>
      <c r="E29" s="21" t="s">
        <v>52</v>
      </c>
      <c r="F29" s="21">
        <v>66</v>
      </c>
      <c r="G29" s="21">
        <v>0</v>
      </c>
      <c r="H29" s="21">
        <v>10</v>
      </c>
      <c r="I29" s="21"/>
      <c r="J29" s="21"/>
      <c r="K29" s="21"/>
      <c r="L29" s="21">
        <v>6</v>
      </c>
      <c r="M29" s="21">
        <v>0</v>
      </c>
      <c r="N29" s="21"/>
      <c r="O29" s="21"/>
      <c r="P29" s="21">
        <v>50</v>
      </c>
      <c r="Q29" s="21">
        <v>0</v>
      </c>
      <c r="R29" s="21">
        <v>0</v>
      </c>
      <c r="S29" s="21"/>
      <c r="T29" s="21"/>
      <c r="U29" s="21"/>
      <c r="V29" s="21"/>
      <c r="W29" s="21"/>
      <c r="X29" s="21"/>
      <c r="Y29" s="21">
        <v>35</v>
      </c>
      <c r="Z29" s="21"/>
      <c r="AA29" s="21"/>
      <c r="AB29" s="21">
        <v>15</v>
      </c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</row>
    <row r="30" spans="1:44" ht="15.75" thickBot="1" x14ac:dyDescent="0.3">
      <c r="A30" s="21" t="s">
        <v>650</v>
      </c>
      <c r="B30" s="21" t="s">
        <v>644</v>
      </c>
      <c r="C30" s="21" t="s">
        <v>686</v>
      </c>
      <c r="D30" s="21" t="s">
        <v>148</v>
      </c>
      <c r="E30" s="21" t="s">
        <v>34</v>
      </c>
      <c r="F30" s="21">
        <v>42</v>
      </c>
      <c r="G30" s="21">
        <v>0</v>
      </c>
      <c r="H30" s="21"/>
      <c r="I30" s="21"/>
      <c r="J30" s="21"/>
      <c r="K30" s="21"/>
      <c r="L30" s="21"/>
      <c r="M30" s="21"/>
      <c r="N30" s="21"/>
      <c r="O30" s="21"/>
      <c r="P30" s="21">
        <v>42</v>
      </c>
      <c r="Q30" s="21">
        <v>0</v>
      </c>
      <c r="R30" s="21">
        <v>0</v>
      </c>
      <c r="S30" s="21"/>
      <c r="T30" s="21"/>
      <c r="U30" s="21"/>
      <c r="V30" s="21"/>
      <c r="W30" s="21"/>
      <c r="X30" s="21"/>
      <c r="Y30" s="21">
        <v>30</v>
      </c>
      <c r="Z30" s="21"/>
      <c r="AA30" s="21"/>
      <c r="AB30" s="21">
        <v>12</v>
      </c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</row>
    <row r="31" spans="1:44" ht="15.75" thickBot="1" x14ac:dyDescent="0.3">
      <c r="A31" s="21" t="s">
        <v>650</v>
      </c>
      <c r="B31" s="21" t="s">
        <v>644</v>
      </c>
      <c r="C31" s="21" t="s">
        <v>687</v>
      </c>
      <c r="D31" s="21" t="s">
        <v>471</v>
      </c>
      <c r="E31" s="21" t="s">
        <v>125</v>
      </c>
      <c r="F31" s="21">
        <v>35</v>
      </c>
      <c r="G31" s="21">
        <v>0</v>
      </c>
      <c r="H31" s="21"/>
      <c r="I31" s="21"/>
      <c r="J31" s="21"/>
      <c r="K31" s="21"/>
      <c r="L31" s="21"/>
      <c r="M31" s="21"/>
      <c r="N31" s="21"/>
      <c r="O31" s="21"/>
      <c r="P31" s="21">
        <v>35</v>
      </c>
      <c r="Q31" s="21">
        <v>0</v>
      </c>
      <c r="R31" s="21">
        <v>0</v>
      </c>
      <c r="S31" s="21"/>
      <c r="T31" s="21"/>
      <c r="U31" s="21"/>
      <c r="V31" s="21"/>
      <c r="W31" s="21"/>
      <c r="X31" s="21"/>
      <c r="Y31" s="21">
        <v>23</v>
      </c>
      <c r="Z31" s="21"/>
      <c r="AA31" s="21"/>
      <c r="AB31" s="21">
        <v>12</v>
      </c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</row>
    <row r="32" spans="1:44" ht="15.75" thickBot="1" x14ac:dyDescent="0.3">
      <c r="A32" s="21" t="s">
        <v>651</v>
      </c>
      <c r="B32" s="21" t="s">
        <v>644</v>
      </c>
      <c r="C32" s="21" t="s">
        <v>324</v>
      </c>
      <c r="D32" s="21" t="s">
        <v>30</v>
      </c>
      <c r="E32" s="21" t="s">
        <v>48</v>
      </c>
      <c r="F32" s="21">
        <v>75</v>
      </c>
      <c r="G32" s="21">
        <v>10</v>
      </c>
      <c r="H32" s="21"/>
      <c r="I32" s="21"/>
      <c r="J32" s="21"/>
      <c r="K32" s="21">
        <v>16</v>
      </c>
      <c r="L32" s="21">
        <v>4</v>
      </c>
      <c r="M32" s="21"/>
      <c r="N32" s="21"/>
      <c r="O32" s="21">
        <v>49</v>
      </c>
      <c r="P32" s="21">
        <v>6</v>
      </c>
      <c r="Q32" s="21">
        <v>0</v>
      </c>
      <c r="R32" s="21"/>
      <c r="S32" s="21"/>
      <c r="T32" s="21">
        <v>10</v>
      </c>
      <c r="U32" s="21">
        <v>4</v>
      </c>
      <c r="V32" s="21"/>
      <c r="W32" s="21">
        <v>6</v>
      </c>
      <c r="X32" s="21">
        <v>15</v>
      </c>
      <c r="Y32" s="21">
        <v>20</v>
      </c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</row>
    <row r="33" spans="1:44" ht="15.75" thickBot="1" x14ac:dyDescent="0.3">
      <c r="A33" s="21" t="s">
        <v>651</v>
      </c>
      <c r="B33" s="21" t="s">
        <v>644</v>
      </c>
      <c r="C33" s="21" t="s">
        <v>228</v>
      </c>
      <c r="D33" s="21" t="s">
        <v>229</v>
      </c>
      <c r="E33" s="21" t="s">
        <v>52</v>
      </c>
      <c r="F33" s="21">
        <v>68</v>
      </c>
      <c r="G33" s="21">
        <v>20</v>
      </c>
      <c r="H33" s="21">
        <v>5</v>
      </c>
      <c r="I33" s="21"/>
      <c r="J33" s="21"/>
      <c r="K33" s="21">
        <v>10</v>
      </c>
      <c r="L33" s="21">
        <v>32</v>
      </c>
      <c r="M33" s="21">
        <v>10</v>
      </c>
      <c r="N33" s="21"/>
      <c r="O33" s="21">
        <v>23</v>
      </c>
      <c r="P33" s="21">
        <v>0</v>
      </c>
      <c r="Q33" s="21">
        <v>0</v>
      </c>
      <c r="R33" s="21"/>
      <c r="S33" s="21"/>
      <c r="T33" s="21"/>
      <c r="U33" s="21"/>
      <c r="V33" s="21"/>
      <c r="W33" s="21"/>
      <c r="X33" s="21">
        <v>8</v>
      </c>
      <c r="Y33" s="21">
        <v>15</v>
      </c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</row>
    <row r="34" spans="1:44" ht="15.75" thickBot="1" x14ac:dyDescent="0.3">
      <c r="A34" s="21" t="s">
        <v>651</v>
      </c>
      <c r="B34" s="21" t="s">
        <v>644</v>
      </c>
      <c r="C34" s="21" t="s">
        <v>220</v>
      </c>
      <c r="D34" s="21" t="s">
        <v>221</v>
      </c>
      <c r="E34" s="21" t="s">
        <v>19</v>
      </c>
      <c r="F34" s="21">
        <v>72</v>
      </c>
      <c r="G34" s="21">
        <v>0</v>
      </c>
      <c r="H34" s="21"/>
      <c r="I34" s="21"/>
      <c r="J34" s="21"/>
      <c r="K34" s="21">
        <v>22</v>
      </c>
      <c r="L34" s="21">
        <v>0</v>
      </c>
      <c r="M34" s="21">
        <v>10</v>
      </c>
      <c r="N34" s="21"/>
      <c r="O34" s="21">
        <v>40</v>
      </c>
      <c r="P34" s="21">
        <v>0</v>
      </c>
      <c r="Q34" s="21">
        <v>0</v>
      </c>
      <c r="R34" s="21"/>
      <c r="S34" s="21">
        <v>2</v>
      </c>
      <c r="T34" s="21"/>
      <c r="U34" s="21"/>
      <c r="V34" s="21"/>
      <c r="W34" s="21"/>
      <c r="X34" s="21">
        <v>28</v>
      </c>
      <c r="Y34" s="21">
        <v>10</v>
      </c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</row>
    <row r="35" spans="1:44" ht="15.75" thickBot="1" x14ac:dyDescent="0.3">
      <c r="A35" s="21" t="s">
        <v>657</v>
      </c>
      <c r="B35" s="21" t="s">
        <v>644</v>
      </c>
      <c r="C35" s="21" t="s">
        <v>178</v>
      </c>
      <c r="D35" s="21" t="s">
        <v>618</v>
      </c>
      <c r="E35" s="21" t="s">
        <v>42</v>
      </c>
      <c r="F35" s="21">
        <v>77</v>
      </c>
      <c r="G35" s="21">
        <v>20</v>
      </c>
      <c r="H35" s="21"/>
      <c r="I35" s="21"/>
      <c r="J35" s="21"/>
      <c r="K35" s="21"/>
      <c r="L35" s="21"/>
      <c r="M35" s="21"/>
      <c r="N35" s="21"/>
      <c r="O35" s="21"/>
      <c r="P35" s="21">
        <v>57</v>
      </c>
      <c r="Q35" s="21">
        <v>20</v>
      </c>
      <c r="R35" s="21">
        <v>0</v>
      </c>
      <c r="S35" s="21"/>
      <c r="T35" s="21"/>
      <c r="U35" s="21">
        <v>12</v>
      </c>
      <c r="V35" s="21">
        <v>15</v>
      </c>
      <c r="W35" s="21"/>
      <c r="X35" s="21"/>
      <c r="Y35" s="21"/>
      <c r="Z35" s="21"/>
      <c r="AA35" s="21"/>
      <c r="AB35" s="21"/>
      <c r="AC35" s="21">
        <v>10</v>
      </c>
      <c r="AD35" s="21">
        <v>20</v>
      </c>
      <c r="AE35" s="21">
        <v>20</v>
      </c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</row>
    <row r="36" spans="1:44" ht="15.75" thickBot="1" x14ac:dyDescent="0.3">
      <c r="A36" s="21" t="s">
        <v>652</v>
      </c>
      <c r="B36" s="21" t="s">
        <v>644</v>
      </c>
      <c r="C36" s="21" t="s">
        <v>346</v>
      </c>
      <c r="D36" s="21" t="s">
        <v>345</v>
      </c>
      <c r="E36" s="21" t="s">
        <v>31</v>
      </c>
      <c r="F36" s="21">
        <v>125</v>
      </c>
      <c r="G36" s="21">
        <v>20</v>
      </c>
      <c r="H36" s="21"/>
      <c r="I36" s="21"/>
      <c r="J36" s="21"/>
      <c r="K36" s="21"/>
      <c r="L36" s="21">
        <v>0</v>
      </c>
      <c r="M36" s="21">
        <v>4</v>
      </c>
      <c r="N36" s="21"/>
      <c r="O36" s="21"/>
      <c r="P36" s="21">
        <v>105</v>
      </c>
      <c r="Q36" s="21">
        <v>25</v>
      </c>
      <c r="R36" s="21">
        <v>0</v>
      </c>
      <c r="S36" s="21"/>
      <c r="T36" s="21">
        <v>20</v>
      </c>
      <c r="U36" s="21">
        <v>15</v>
      </c>
      <c r="V36" s="21">
        <v>20</v>
      </c>
      <c r="W36" s="21"/>
      <c r="X36" s="21"/>
      <c r="Y36" s="21"/>
      <c r="Z36" s="21"/>
      <c r="AA36" s="21"/>
      <c r="AB36" s="21"/>
      <c r="AC36" s="21">
        <v>25</v>
      </c>
      <c r="AD36" s="21">
        <v>25</v>
      </c>
      <c r="AE36" s="21">
        <v>25</v>
      </c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</row>
    <row r="37" spans="1:44" ht="15.75" thickBot="1" x14ac:dyDescent="0.3">
      <c r="A37" s="21" t="s">
        <v>650</v>
      </c>
      <c r="B37" s="21" t="s">
        <v>644</v>
      </c>
      <c r="C37" s="21" t="s">
        <v>693</v>
      </c>
      <c r="D37" s="21" t="s">
        <v>492</v>
      </c>
      <c r="E37" s="21" t="s">
        <v>294</v>
      </c>
      <c r="F37" s="21">
        <v>55</v>
      </c>
      <c r="G37" s="21">
        <v>15</v>
      </c>
      <c r="H37" s="21"/>
      <c r="I37" s="21"/>
      <c r="J37" s="21"/>
      <c r="K37" s="21"/>
      <c r="L37" s="21"/>
      <c r="M37" s="21"/>
      <c r="N37" s="21"/>
      <c r="O37" s="21"/>
      <c r="P37" s="21">
        <v>40</v>
      </c>
      <c r="Q37" s="21">
        <v>20</v>
      </c>
      <c r="R37" s="21">
        <v>0</v>
      </c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>
        <v>20</v>
      </c>
      <c r="AD37" s="21">
        <v>20</v>
      </c>
      <c r="AE37" s="21">
        <v>20</v>
      </c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</row>
    <row r="38" spans="1:44" ht="15.75" thickBot="1" x14ac:dyDescent="0.3">
      <c r="A38" s="21" t="s">
        <v>650</v>
      </c>
      <c r="B38" s="21" t="s">
        <v>644</v>
      </c>
      <c r="C38" s="21" t="s">
        <v>695</v>
      </c>
      <c r="D38" s="21" t="s">
        <v>694</v>
      </c>
      <c r="E38" s="21" t="s">
        <v>48</v>
      </c>
      <c r="F38" s="21">
        <v>45</v>
      </c>
      <c r="G38" s="21">
        <v>15</v>
      </c>
      <c r="H38" s="21"/>
      <c r="I38" s="21"/>
      <c r="J38" s="21"/>
      <c r="K38" s="21"/>
      <c r="L38" s="21"/>
      <c r="M38" s="21"/>
      <c r="N38" s="21"/>
      <c r="O38" s="21"/>
      <c r="P38" s="21">
        <v>30</v>
      </c>
      <c r="Q38" s="21">
        <v>25</v>
      </c>
      <c r="R38" s="21">
        <v>0</v>
      </c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>
        <v>15</v>
      </c>
      <c r="AD38" s="21">
        <v>25</v>
      </c>
      <c r="AE38" s="21">
        <v>15</v>
      </c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</row>
    <row r="39" spans="1:44" ht="15.75" thickBot="1" x14ac:dyDescent="0.3">
      <c r="A39" s="21" t="s">
        <v>650</v>
      </c>
      <c r="B39" s="21" t="s">
        <v>644</v>
      </c>
      <c r="C39" s="21" t="s">
        <v>639</v>
      </c>
      <c r="D39" s="21" t="s">
        <v>377</v>
      </c>
      <c r="E39" s="21" t="s">
        <v>16</v>
      </c>
      <c r="F39" s="21">
        <v>41</v>
      </c>
      <c r="G39" s="21">
        <v>0</v>
      </c>
      <c r="H39" s="21"/>
      <c r="I39" s="21"/>
      <c r="J39" s="21"/>
      <c r="K39" s="21"/>
      <c r="L39" s="21"/>
      <c r="M39" s="21"/>
      <c r="N39" s="21"/>
      <c r="O39" s="21"/>
      <c r="P39" s="21">
        <v>41</v>
      </c>
      <c r="Q39" s="21">
        <v>0</v>
      </c>
      <c r="R39" s="21">
        <v>0</v>
      </c>
      <c r="S39" s="21"/>
      <c r="T39" s="21"/>
      <c r="U39" s="21">
        <v>6</v>
      </c>
      <c r="V39" s="21"/>
      <c r="W39" s="21"/>
      <c r="X39" s="21"/>
      <c r="Y39" s="21"/>
      <c r="Z39" s="21"/>
      <c r="AA39" s="21"/>
      <c r="AB39" s="21"/>
      <c r="AC39" s="21">
        <v>25</v>
      </c>
      <c r="AD39" s="21"/>
      <c r="AE39" s="21">
        <v>10</v>
      </c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</row>
    <row r="40" spans="1:44" ht="15.75" thickBot="1" x14ac:dyDescent="0.3">
      <c r="A40" s="21" t="s">
        <v>650</v>
      </c>
      <c r="B40" s="21" t="s">
        <v>644</v>
      </c>
      <c r="C40" s="21" t="s">
        <v>590</v>
      </c>
      <c r="D40" s="21" t="s">
        <v>640</v>
      </c>
      <c r="E40" s="21" t="s">
        <v>52</v>
      </c>
      <c r="F40" s="21">
        <v>35</v>
      </c>
      <c r="G40" s="21">
        <v>0</v>
      </c>
      <c r="H40" s="21"/>
      <c r="I40" s="21"/>
      <c r="J40" s="21"/>
      <c r="K40" s="21"/>
      <c r="L40" s="21"/>
      <c r="M40" s="21"/>
      <c r="N40" s="21"/>
      <c r="O40" s="21"/>
      <c r="P40" s="21">
        <v>35</v>
      </c>
      <c r="Q40" s="21">
        <v>0</v>
      </c>
      <c r="R40" s="21">
        <v>0</v>
      </c>
      <c r="S40" s="21"/>
      <c r="T40" s="21"/>
      <c r="U40" s="21"/>
      <c r="V40" s="21">
        <v>10</v>
      </c>
      <c r="W40" s="21"/>
      <c r="X40" s="21"/>
      <c r="Y40" s="21"/>
      <c r="Z40" s="21"/>
      <c r="AA40" s="21"/>
      <c r="AB40" s="21"/>
      <c r="AC40" s="21"/>
      <c r="AD40" s="21"/>
      <c r="AE40" s="21">
        <v>25</v>
      </c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</row>
    <row r="41" spans="1:44" ht="15.75" thickBot="1" x14ac:dyDescent="0.3">
      <c r="A41" s="21" t="s">
        <v>651</v>
      </c>
      <c r="B41" s="21" t="s">
        <v>644</v>
      </c>
      <c r="C41" s="21" t="s">
        <v>633</v>
      </c>
      <c r="D41" s="21" t="s">
        <v>634</v>
      </c>
      <c r="E41" s="21" t="s">
        <v>42</v>
      </c>
      <c r="F41" s="21">
        <v>72</v>
      </c>
      <c r="G41" s="21">
        <v>20</v>
      </c>
      <c r="H41" s="21"/>
      <c r="I41" s="21"/>
      <c r="J41" s="21"/>
      <c r="K41" s="21"/>
      <c r="L41" s="21"/>
      <c r="M41" s="21"/>
      <c r="N41" s="21"/>
      <c r="O41" s="21">
        <v>52</v>
      </c>
      <c r="P41" s="21">
        <v>20</v>
      </c>
      <c r="Q41" s="21">
        <v>0</v>
      </c>
      <c r="R41" s="21"/>
      <c r="S41" s="21"/>
      <c r="T41" s="21">
        <v>15</v>
      </c>
      <c r="U41" s="21">
        <v>6</v>
      </c>
      <c r="V41" s="21"/>
      <c r="W41" s="21"/>
      <c r="X41" s="21"/>
      <c r="Y41" s="21"/>
      <c r="Z41" s="21"/>
      <c r="AA41" s="21"/>
      <c r="AB41" s="21">
        <v>25</v>
      </c>
      <c r="AC41" s="21">
        <v>20</v>
      </c>
      <c r="AD41" s="21">
        <v>6</v>
      </c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</row>
    <row r="42" spans="1:44" ht="15.75" thickBot="1" x14ac:dyDescent="0.3">
      <c r="A42" s="21" t="s">
        <v>651</v>
      </c>
      <c r="B42" s="21" t="s">
        <v>644</v>
      </c>
      <c r="C42" s="21" t="s">
        <v>436</v>
      </c>
      <c r="D42" s="21" t="s">
        <v>506</v>
      </c>
      <c r="E42" s="21" t="s">
        <v>52</v>
      </c>
      <c r="F42" s="21">
        <v>61</v>
      </c>
      <c r="G42" s="21">
        <v>19</v>
      </c>
      <c r="H42" s="21"/>
      <c r="I42" s="21"/>
      <c r="J42" s="21"/>
      <c r="K42" s="21">
        <v>12</v>
      </c>
      <c r="L42" s="21">
        <v>15</v>
      </c>
      <c r="M42" s="21"/>
      <c r="N42" s="21"/>
      <c r="O42" s="21">
        <v>30</v>
      </c>
      <c r="P42" s="21">
        <v>4</v>
      </c>
      <c r="Q42" s="21">
        <v>0</v>
      </c>
      <c r="R42" s="21"/>
      <c r="S42" s="21"/>
      <c r="T42" s="21"/>
      <c r="U42" s="21">
        <v>8</v>
      </c>
      <c r="V42" s="21"/>
      <c r="W42" s="21">
        <v>2</v>
      </c>
      <c r="X42" s="21"/>
      <c r="Y42" s="21"/>
      <c r="Z42" s="21"/>
      <c r="AA42" s="21"/>
      <c r="AB42" s="21">
        <v>10</v>
      </c>
      <c r="AC42" s="21">
        <v>2</v>
      </c>
      <c r="AD42" s="21">
        <v>12</v>
      </c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</row>
    <row r="43" spans="1:44" ht="15.75" thickBot="1" x14ac:dyDescent="0.3">
      <c r="A43" s="21" t="s">
        <v>651</v>
      </c>
      <c r="B43" s="21" t="s">
        <v>644</v>
      </c>
      <c r="C43" s="21" t="s">
        <v>697</v>
      </c>
      <c r="D43" s="21" t="s">
        <v>28</v>
      </c>
      <c r="E43" s="21" t="s">
        <v>31</v>
      </c>
      <c r="F43" s="21">
        <v>52</v>
      </c>
      <c r="G43" s="21">
        <v>15</v>
      </c>
      <c r="H43" s="21"/>
      <c r="I43" s="21"/>
      <c r="J43" s="21"/>
      <c r="K43" s="21"/>
      <c r="L43" s="21"/>
      <c r="M43" s="21"/>
      <c r="N43" s="21"/>
      <c r="O43" s="21">
        <v>37</v>
      </c>
      <c r="P43" s="21">
        <v>15</v>
      </c>
      <c r="Q43" s="21">
        <v>0</v>
      </c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>
        <v>12</v>
      </c>
      <c r="AC43" s="21">
        <v>15</v>
      </c>
      <c r="AD43" s="21">
        <v>25</v>
      </c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</row>
    <row r="44" spans="1:44" ht="15.75" thickBot="1" x14ac:dyDescent="0.3">
      <c r="A44" s="21" t="s">
        <v>653</v>
      </c>
      <c r="B44" s="21" t="s">
        <v>644</v>
      </c>
      <c r="C44" s="21" t="s">
        <v>62</v>
      </c>
      <c r="D44" s="21" t="s">
        <v>63</v>
      </c>
      <c r="E44" s="21" t="s">
        <v>294</v>
      </c>
      <c r="F44" s="21">
        <v>78</v>
      </c>
      <c r="G44" s="21">
        <v>10</v>
      </c>
      <c r="H44" s="21">
        <v>0</v>
      </c>
      <c r="I44" s="21">
        <v>0</v>
      </c>
      <c r="J44" s="21"/>
      <c r="K44" s="21">
        <v>46</v>
      </c>
      <c r="L44" s="21">
        <v>10</v>
      </c>
      <c r="M44" s="21"/>
      <c r="N44" s="21"/>
      <c r="O44" s="21">
        <v>22</v>
      </c>
      <c r="P44" s="21">
        <v>0</v>
      </c>
      <c r="Q44" s="21">
        <v>0</v>
      </c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>
        <v>10</v>
      </c>
      <c r="AC44" s="21">
        <v>10</v>
      </c>
      <c r="AD44" s="21">
        <v>12</v>
      </c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</row>
    <row r="45" spans="1:44" ht="15.75" thickBot="1" x14ac:dyDescent="0.3">
      <c r="A45" s="21" t="s">
        <v>653</v>
      </c>
      <c r="B45" s="21" t="s">
        <v>644</v>
      </c>
      <c r="C45" s="21" t="s">
        <v>336</v>
      </c>
      <c r="D45" s="21" t="s">
        <v>117</v>
      </c>
      <c r="E45" s="21" t="s">
        <v>69</v>
      </c>
      <c r="F45" s="21">
        <v>71</v>
      </c>
      <c r="G45" s="21">
        <v>0</v>
      </c>
      <c r="H45" s="21"/>
      <c r="I45" s="21"/>
      <c r="J45" s="21"/>
      <c r="K45" s="21">
        <v>46</v>
      </c>
      <c r="L45" s="21">
        <v>0</v>
      </c>
      <c r="M45" s="21"/>
      <c r="N45" s="21"/>
      <c r="O45" s="21">
        <v>25</v>
      </c>
      <c r="P45" s="21">
        <v>0</v>
      </c>
      <c r="Q45" s="21">
        <v>0</v>
      </c>
      <c r="R45" s="21"/>
      <c r="S45" s="21">
        <v>10</v>
      </c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>
        <v>15</v>
      </c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</row>
    <row r="46" spans="1:44" ht="15.75" thickBot="1" x14ac:dyDescent="0.3">
      <c r="A46" s="21" t="s">
        <v>651</v>
      </c>
      <c r="B46" s="21" t="s">
        <v>644</v>
      </c>
      <c r="C46" s="21" t="s">
        <v>478</v>
      </c>
      <c r="D46" s="21" t="s">
        <v>479</v>
      </c>
      <c r="E46" s="21" t="s">
        <v>34</v>
      </c>
      <c r="F46" s="21">
        <v>52</v>
      </c>
      <c r="G46" s="21">
        <v>12</v>
      </c>
      <c r="H46" s="21"/>
      <c r="I46" s="21"/>
      <c r="J46" s="21"/>
      <c r="K46" s="21">
        <v>12</v>
      </c>
      <c r="L46" s="21">
        <v>0</v>
      </c>
      <c r="M46" s="21"/>
      <c r="N46" s="21"/>
      <c r="O46" s="21">
        <v>28</v>
      </c>
      <c r="P46" s="21">
        <v>12</v>
      </c>
      <c r="Q46" s="21">
        <v>0</v>
      </c>
      <c r="R46" s="21"/>
      <c r="S46" s="21">
        <v>12</v>
      </c>
      <c r="T46" s="21"/>
      <c r="U46" s="21"/>
      <c r="V46" s="21"/>
      <c r="W46" s="21"/>
      <c r="X46" s="21"/>
      <c r="Y46" s="21"/>
      <c r="Z46" s="21"/>
      <c r="AA46" s="21"/>
      <c r="AB46" s="21">
        <v>15</v>
      </c>
      <c r="AC46" s="21"/>
      <c r="AD46" s="21">
        <v>1</v>
      </c>
      <c r="AE46" s="21"/>
      <c r="AF46" s="21">
        <v>12</v>
      </c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</row>
    <row r="47" spans="1:44" ht="15.75" thickBot="1" x14ac:dyDescent="0.3">
      <c r="A47" s="21" t="s">
        <v>651</v>
      </c>
      <c r="B47" s="21" t="s">
        <v>644</v>
      </c>
      <c r="C47" s="21" t="s">
        <v>224</v>
      </c>
      <c r="D47" s="21" t="s">
        <v>126</v>
      </c>
      <c r="E47" s="21" t="s">
        <v>17</v>
      </c>
      <c r="F47" s="21">
        <v>50</v>
      </c>
      <c r="G47" s="21">
        <v>6</v>
      </c>
      <c r="H47" s="21"/>
      <c r="I47" s="21"/>
      <c r="J47" s="21"/>
      <c r="K47" s="21">
        <v>32</v>
      </c>
      <c r="L47" s="21">
        <v>0</v>
      </c>
      <c r="M47" s="21"/>
      <c r="N47" s="21"/>
      <c r="O47" s="21">
        <v>12</v>
      </c>
      <c r="P47" s="21">
        <v>6</v>
      </c>
      <c r="Q47" s="21">
        <v>0</v>
      </c>
      <c r="R47" s="21"/>
      <c r="S47" s="21">
        <v>10</v>
      </c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>
        <v>2</v>
      </c>
      <c r="AE47" s="21"/>
      <c r="AF47" s="21">
        <v>6</v>
      </c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</row>
    <row r="48" spans="1:44" ht="15.75" thickBot="1" x14ac:dyDescent="0.3">
      <c r="A48" s="21" t="s">
        <v>657</v>
      </c>
      <c r="B48" s="21" t="s">
        <v>644</v>
      </c>
      <c r="C48" s="21" t="s">
        <v>560</v>
      </c>
      <c r="D48" s="21" t="s">
        <v>561</v>
      </c>
      <c r="E48" s="21" t="s">
        <v>34</v>
      </c>
      <c r="F48" s="21">
        <v>37</v>
      </c>
      <c r="G48" s="21">
        <v>14</v>
      </c>
      <c r="H48" s="21">
        <v>10</v>
      </c>
      <c r="I48" s="21"/>
      <c r="J48" s="21"/>
      <c r="K48" s="21"/>
      <c r="L48" s="21"/>
      <c r="M48" s="21"/>
      <c r="N48" s="21"/>
      <c r="O48" s="21"/>
      <c r="P48" s="21">
        <v>13</v>
      </c>
      <c r="Q48" s="21">
        <v>14</v>
      </c>
      <c r="R48" s="21">
        <v>10</v>
      </c>
      <c r="S48" s="21"/>
      <c r="T48" s="21"/>
      <c r="U48" s="21">
        <v>2</v>
      </c>
      <c r="V48" s="21"/>
      <c r="W48" s="21"/>
      <c r="X48" s="21">
        <v>6</v>
      </c>
      <c r="Y48" s="21"/>
      <c r="Z48" s="21"/>
      <c r="AA48" s="21"/>
      <c r="AB48" s="21">
        <v>1</v>
      </c>
      <c r="AC48" s="21">
        <v>8</v>
      </c>
      <c r="AD48" s="21">
        <v>10</v>
      </c>
      <c r="AE48" s="21">
        <v>10</v>
      </c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</row>
    <row r="49" spans="1:44" ht="15.75" thickBot="1" x14ac:dyDescent="0.3">
      <c r="A49" s="21" t="s">
        <v>657</v>
      </c>
      <c r="B49" s="21" t="s">
        <v>644</v>
      </c>
      <c r="C49" s="21" t="s">
        <v>702</v>
      </c>
      <c r="D49" s="21" t="s">
        <v>155</v>
      </c>
      <c r="E49" s="21" t="s">
        <v>48</v>
      </c>
      <c r="F49" s="21">
        <v>30</v>
      </c>
      <c r="G49" s="21">
        <v>20</v>
      </c>
      <c r="H49" s="21"/>
      <c r="I49" s="21"/>
      <c r="J49" s="21"/>
      <c r="K49" s="21">
        <v>10</v>
      </c>
      <c r="L49" s="21"/>
      <c r="M49" s="21"/>
      <c r="N49" s="21"/>
      <c r="O49" s="21"/>
      <c r="P49" s="21">
        <v>0</v>
      </c>
      <c r="Q49" s="21">
        <v>20</v>
      </c>
      <c r="R49" s="21">
        <v>0</v>
      </c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>
        <v>20</v>
      </c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</row>
    <row r="50" spans="1:44" ht="15.75" thickBot="1" x14ac:dyDescent="0.3">
      <c r="A50" s="21" t="s">
        <v>652</v>
      </c>
      <c r="B50" s="21" t="s">
        <v>644</v>
      </c>
      <c r="C50" s="21" t="s">
        <v>668</v>
      </c>
      <c r="D50" s="21" t="s">
        <v>514</v>
      </c>
      <c r="E50" s="21" t="s">
        <v>48</v>
      </c>
      <c r="F50" s="21">
        <v>75</v>
      </c>
      <c r="G50" s="21">
        <v>20</v>
      </c>
      <c r="H50" s="21"/>
      <c r="I50" s="21"/>
      <c r="J50" s="21"/>
      <c r="K50" s="21"/>
      <c r="L50" s="21">
        <v>16</v>
      </c>
      <c r="M50" s="21">
        <v>0</v>
      </c>
      <c r="N50" s="21"/>
      <c r="O50" s="21"/>
      <c r="P50" s="21">
        <v>39</v>
      </c>
      <c r="Q50" s="21">
        <v>32</v>
      </c>
      <c r="R50" s="21">
        <v>15</v>
      </c>
      <c r="S50" s="21"/>
      <c r="T50" s="21"/>
      <c r="U50" s="21"/>
      <c r="V50" s="21">
        <v>12</v>
      </c>
      <c r="W50" s="21"/>
      <c r="X50" s="21">
        <v>20</v>
      </c>
      <c r="Y50" s="21"/>
      <c r="Z50" s="21"/>
      <c r="AA50" s="21"/>
      <c r="AB50" s="21">
        <v>12</v>
      </c>
      <c r="AC50" s="21">
        <v>12</v>
      </c>
      <c r="AD50" s="21">
        <v>15</v>
      </c>
      <c r="AE50" s="21">
        <v>15</v>
      </c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</row>
    <row r="51" spans="1:44" ht="15.75" thickBot="1" x14ac:dyDescent="0.3">
      <c r="A51" s="21" t="s">
        <v>651</v>
      </c>
      <c r="B51" s="21" t="s">
        <v>644</v>
      </c>
      <c r="C51" s="21" t="s">
        <v>578</v>
      </c>
      <c r="D51" s="21" t="s">
        <v>272</v>
      </c>
      <c r="E51" s="21" t="s">
        <v>52</v>
      </c>
      <c r="F51" s="21">
        <v>56</v>
      </c>
      <c r="G51" s="21">
        <v>0</v>
      </c>
      <c r="H51" s="21"/>
      <c r="I51" s="21"/>
      <c r="J51" s="21"/>
      <c r="K51" s="21"/>
      <c r="L51" s="21"/>
      <c r="M51" s="21"/>
      <c r="N51" s="21"/>
      <c r="O51" s="21">
        <v>56</v>
      </c>
      <c r="P51" s="21">
        <v>0</v>
      </c>
      <c r="Q51" s="21">
        <v>12</v>
      </c>
      <c r="R51" s="21"/>
      <c r="S51" s="21"/>
      <c r="T51" s="21"/>
      <c r="U51" s="21"/>
      <c r="V51" s="21"/>
      <c r="W51" s="21"/>
      <c r="X51" s="21">
        <v>30</v>
      </c>
      <c r="Y51" s="21">
        <v>6</v>
      </c>
      <c r="Z51" s="21"/>
      <c r="AA51" s="21">
        <v>12</v>
      </c>
      <c r="AB51" s="21"/>
      <c r="AC51" s="21"/>
      <c r="AD51" s="21"/>
      <c r="AE51" s="21"/>
      <c r="AF51" s="21"/>
      <c r="AG51" s="21"/>
      <c r="AH51" s="21"/>
      <c r="AI51" s="21">
        <v>20</v>
      </c>
      <c r="AJ51" s="21"/>
      <c r="AK51" s="21"/>
      <c r="AL51" s="21"/>
      <c r="AM51" s="21"/>
      <c r="AN51" s="21"/>
      <c r="AO51" s="21"/>
      <c r="AP51" s="21"/>
      <c r="AQ51" s="21"/>
      <c r="AR51" s="21"/>
    </row>
    <row r="52" spans="1:44" ht="15.75" thickBot="1" x14ac:dyDescent="0.3">
      <c r="A52" s="21" t="s">
        <v>651</v>
      </c>
      <c r="B52" s="21" t="s">
        <v>644</v>
      </c>
      <c r="C52" s="21" t="s">
        <v>480</v>
      </c>
      <c r="D52" s="21" t="s">
        <v>51</v>
      </c>
      <c r="E52" s="21" t="s">
        <v>52</v>
      </c>
      <c r="F52" s="21">
        <v>56</v>
      </c>
      <c r="G52" s="21">
        <v>0</v>
      </c>
      <c r="H52" s="21"/>
      <c r="I52" s="21"/>
      <c r="J52" s="21"/>
      <c r="K52" s="21">
        <v>6</v>
      </c>
      <c r="L52" s="21">
        <v>0</v>
      </c>
      <c r="M52" s="21"/>
      <c r="N52" s="21"/>
      <c r="O52" s="21">
        <v>50</v>
      </c>
      <c r="P52" s="21">
        <v>0</v>
      </c>
      <c r="Q52" s="21">
        <v>8</v>
      </c>
      <c r="R52" s="21"/>
      <c r="S52" s="21"/>
      <c r="T52" s="21"/>
      <c r="U52" s="21">
        <v>15</v>
      </c>
      <c r="V52" s="21"/>
      <c r="W52" s="21"/>
      <c r="X52" s="21"/>
      <c r="Y52" s="21"/>
      <c r="Z52" s="21"/>
      <c r="AA52" s="21"/>
      <c r="AB52" s="21"/>
      <c r="AC52" s="21"/>
      <c r="AD52" s="21">
        <v>20</v>
      </c>
      <c r="AE52" s="21">
        <v>8</v>
      </c>
      <c r="AF52" s="21"/>
      <c r="AG52" s="21"/>
      <c r="AH52" s="21"/>
      <c r="AI52" s="21">
        <v>15</v>
      </c>
      <c r="AJ52" s="21"/>
      <c r="AK52" s="21"/>
      <c r="AL52" s="21"/>
      <c r="AM52" s="21"/>
      <c r="AN52" s="21"/>
      <c r="AO52" s="21"/>
      <c r="AP52" s="21"/>
      <c r="AQ52" s="21"/>
      <c r="AR52" s="21"/>
    </row>
    <row r="53" spans="1:44" ht="15.75" thickBot="1" x14ac:dyDescent="0.3">
      <c r="A53" s="21" t="s">
        <v>651</v>
      </c>
      <c r="B53" s="21" t="s">
        <v>644</v>
      </c>
      <c r="C53" s="21" t="s">
        <v>635</v>
      </c>
      <c r="D53" s="21" t="s">
        <v>189</v>
      </c>
      <c r="E53" s="21" t="s">
        <v>264</v>
      </c>
      <c r="F53" s="21">
        <v>55</v>
      </c>
      <c r="G53" s="21">
        <v>4</v>
      </c>
      <c r="H53" s="21"/>
      <c r="I53" s="21"/>
      <c r="J53" s="21"/>
      <c r="K53" s="21"/>
      <c r="L53" s="21"/>
      <c r="M53" s="21"/>
      <c r="N53" s="21"/>
      <c r="O53" s="21">
        <v>51</v>
      </c>
      <c r="P53" s="21">
        <v>4</v>
      </c>
      <c r="Q53" s="21">
        <v>15</v>
      </c>
      <c r="R53" s="21"/>
      <c r="S53" s="21"/>
      <c r="T53" s="21">
        <v>2</v>
      </c>
      <c r="U53" s="21">
        <v>2</v>
      </c>
      <c r="V53" s="21"/>
      <c r="W53" s="21"/>
      <c r="X53" s="21"/>
      <c r="Y53" s="21"/>
      <c r="Z53" s="21"/>
      <c r="AA53" s="21"/>
      <c r="AB53" s="21">
        <v>20</v>
      </c>
      <c r="AC53" s="21">
        <v>4</v>
      </c>
      <c r="AD53" s="21">
        <v>15</v>
      </c>
      <c r="AE53" s="21">
        <v>15</v>
      </c>
      <c r="AF53" s="21"/>
      <c r="AG53" s="21"/>
      <c r="AH53" s="21"/>
      <c r="AI53" s="21">
        <v>12</v>
      </c>
      <c r="AJ53" s="21"/>
      <c r="AK53" s="21"/>
      <c r="AL53" s="21"/>
      <c r="AM53" s="21"/>
      <c r="AN53" s="21"/>
      <c r="AO53" s="21"/>
      <c r="AP53" s="21"/>
      <c r="AQ53" s="21"/>
      <c r="AR53" s="21"/>
    </row>
    <row r="54" spans="1:44" ht="15.75" thickBot="1" x14ac:dyDescent="0.3">
      <c r="A54" s="21" t="s">
        <v>651</v>
      </c>
      <c r="B54" s="21" t="s">
        <v>644</v>
      </c>
      <c r="C54" s="21" t="s">
        <v>431</v>
      </c>
      <c r="D54" s="21" t="s">
        <v>321</v>
      </c>
      <c r="E54" s="21" t="s">
        <v>31</v>
      </c>
      <c r="F54" s="21">
        <v>54</v>
      </c>
      <c r="G54" s="21">
        <v>20</v>
      </c>
      <c r="H54" s="21"/>
      <c r="I54" s="21">
        <v>10</v>
      </c>
      <c r="J54" s="21"/>
      <c r="K54" s="21">
        <v>4</v>
      </c>
      <c r="L54" s="21">
        <v>0</v>
      </c>
      <c r="M54" s="21">
        <v>10</v>
      </c>
      <c r="N54" s="21"/>
      <c r="O54" s="21">
        <v>10</v>
      </c>
      <c r="P54" s="21">
        <v>31</v>
      </c>
      <c r="Q54" s="21">
        <v>0</v>
      </c>
      <c r="R54" s="21"/>
      <c r="S54" s="21"/>
      <c r="T54" s="21"/>
      <c r="U54" s="21"/>
      <c r="V54" s="21"/>
      <c r="W54" s="21">
        <v>10</v>
      </c>
      <c r="X54" s="21"/>
      <c r="Y54" s="21"/>
      <c r="Z54" s="21"/>
      <c r="AA54" s="21"/>
      <c r="AB54" s="21"/>
      <c r="AC54" s="21">
        <v>1</v>
      </c>
      <c r="AD54" s="21"/>
      <c r="AE54" s="21"/>
      <c r="AF54" s="21">
        <v>20</v>
      </c>
      <c r="AG54" s="21"/>
      <c r="AH54" s="21"/>
      <c r="AI54" s="21">
        <v>10</v>
      </c>
      <c r="AJ54" s="21"/>
      <c r="AK54" s="21"/>
      <c r="AL54" s="21"/>
      <c r="AM54" s="21"/>
      <c r="AN54" s="21"/>
      <c r="AO54" s="21"/>
      <c r="AP54" s="21"/>
      <c r="AQ54" s="21"/>
      <c r="AR54" s="21"/>
    </row>
    <row r="55" spans="1:44" ht="15.75" thickBot="1" x14ac:dyDescent="0.3">
      <c r="A55" s="21" t="s">
        <v>657</v>
      </c>
      <c r="B55" s="21" t="s">
        <v>644</v>
      </c>
      <c r="C55" s="21" t="s">
        <v>701</v>
      </c>
      <c r="D55" s="21" t="s">
        <v>681</v>
      </c>
      <c r="E55" s="21" t="s">
        <v>48</v>
      </c>
      <c r="F55" s="21">
        <v>37</v>
      </c>
      <c r="G55" s="21">
        <v>15</v>
      </c>
      <c r="H55" s="21"/>
      <c r="I55" s="21"/>
      <c r="J55" s="21"/>
      <c r="K55" s="21">
        <v>10</v>
      </c>
      <c r="L55" s="21"/>
      <c r="M55" s="21"/>
      <c r="N55" s="21"/>
      <c r="O55" s="21"/>
      <c r="P55" s="21">
        <v>12</v>
      </c>
      <c r="Q55" s="21">
        <v>15</v>
      </c>
      <c r="R55" s="21">
        <v>0</v>
      </c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>
        <v>15</v>
      </c>
      <c r="AG55" s="21"/>
      <c r="AH55" s="21"/>
      <c r="AI55" s="21">
        <v>12</v>
      </c>
      <c r="AJ55" s="21"/>
      <c r="AK55" s="21"/>
      <c r="AL55" s="21"/>
      <c r="AM55" s="21"/>
      <c r="AN55" s="21"/>
      <c r="AO55" s="21"/>
      <c r="AP55" s="21"/>
      <c r="AQ55" s="21"/>
      <c r="AR55" s="21"/>
    </row>
    <row r="56" spans="1:44" ht="15.75" thickBot="1" x14ac:dyDescent="0.3">
      <c r="A56" s="21" t="s">
        <v>657</v>
      </c>
      <c r="B56" s="21" t="s">
        <v>644</v>
      </c>
      <c r="C56" s="21" t="s">
        <v>446</v>
      </c>
      <c r="D56" s="21" t="s">
        <v>643</v>
      </c>
      <c r="E56" s="21" t="s">
        <v>294</v>
      </c>
      <c r="F56" s="21">
        <v>30</v>
      </c>
      <c r="G56" s="21">
        <v>20</v>
      </c>
      <c r="H56" s="21"/>
      <c r="I56" s="21"/>
      <c r="J56" s="21"/>
      <c r="K56" s="21"/>
      <c r="L56" s="21"/>
      <c r="M56" s="21"/>
      <c r="N56" s="21"/>
      <c r="O56" s="21"/>
      <c r="P56" s="21">
        <v>10</v>
      </c>
      <c r="Q56" s="21">
        <v>30</v>
      </c>
      <c r="R56" s="21">
        <v>8</v>
      </c>
      <c r="S56" s="21"/>
      <c r="T56" s="21"/>
      <c r="U56" s="21"/>
      <c r="V56" s="21">
        <v>2</v>
      </c>
      <c r="W56" s="21"/>
      <c r="X56" s="21"/>
      <c r="Y56" s="21"/>
      <c r="Z56" s="21"/>
      <c r="AA56" s="21"/>
      <c r="AB56" s="21"/>
      <c r="AC56" s="21">
        <v>6</v>
      </c>
      <c r="AD56" s="21">
        <v>8</v>
      </c>
      <c r="AE56" s="21">
        <v>8</v>
      </c>
      <c r="AF56" s="21">
        <v>12</v>
      </c>
      <c r="AG56" s="21"/>
      <c r="AH56" s="21"/>
      <c r="AI56" s="21"/>
      <c r="AJ56" s="21">
        <v>12</v>
      </c>
      <c r="AK56" s="21"/>
      <c r="AL56" s="21"/>
      <c r="AM56" s="21"/>
      <c r="AN56" s="21"/>
      <c r="AO56" s="21"/>
      <c r="AP56" s="21"/>
      <c r="AQ56" s="21"/>
      <c r="AR56" s="21"/>
    </row>
    <row r="57" spans="1:44" ht="15.75" thickBot="1" x14ac:dyDescent="0.3">
      <c r="A57" s="21" t="s">
        <v>650</v>
      </c>
      <c r="B57" s="21" t="s">
        <v>644</v>
      </c>
      <c r="C57" s="21" t="s">
        <v>469</v>
      </c>
      <c r="D57" s="21" t="s">
        <v>322</v>
      </c>
      <c r="E57" s="21" t="s">
        <v>125</v>
      </c>
      <c r="F57" s="21">
        <v>32</v>
      </c>
      <c r="G57" s="21">
        <v>4</v>
      </c>
      <c r="H57" s="21"/>
      <c r="I57" s="21"/>
      <c r="J57" s="21"/>
      <c r="K57" s="21">
        <v>2</v>
      </c>
      <c r="L57" s="21">
        <v>0</v>
      </c>
      <c r="M57" s="21"/>
      <c r="N57" s="21"/>
      <c r="O57" s="21">
        <v>26</v>
      </c>
      <c r="P57" s="21">
        <v>4</v>
      </c>
      <c r="Q57" s="21">
        <v>10</v>
      </c>
      <c r="R57" s="21"/>
      <c r="S57" s="21"/>
      <c r="T57" s="21">
        <v>4</v>
      </c>
      <c r="U57" s="21"/>
      <c r="V57" s="21"/>
      <c r="W57" s="21"/>
      <c r="X57" s="21">
        <v>12</v>
      </c>
      <c r="Y57" s="21">
        <v>10</v>
      </c>
      <c r="Z57" s="21"/>
      <c r="AA57" s="21">
        <v>10</v>
      </c>
      <c r="AB57" s="21"/>
      <c r="AC57" s="21"/>
      <c r="AD57" s="21"/>
      <c r="AE57" s="21"/>
      <c r="AF57" s="21"/>
      <c r="AG57" s="21"/>
      <c r="AH57" s="21"/>
      <c r="AI57" s="21"/>
      <c r="AJ57" s="21">
        <v>4</v>
      </c>
      <c r="AK57" s="21"/>
      <c r="AL57" s="21"/>
      <c r="AM57" s="21"/>
      <c r="AN57" s="21"/>
      <c r="AO57" s="21"/>
      <c r="AP57" s="21"/>
      <c r="AQ57" s="21"/>
      <c r="AR57" s="21"/>
    </row>
    <row r="58" spans="1:44" ht="15.75" thickBot="1" x14ac:dyDescent="0.3">
      <c r="A58" s="21" t="s">
        <v>653</v>
      </c>
      <c r="B58" s="21" t="s">
        <v>644</v>
      </c>
      <c r="C58" s="21" t="s">
        <v>755</v>
      </c>
      <c r="D58" s="21" t="s">
        <v>464</v>
      </c>
      <c r="E58" s="21" t="s">
        <v>17</v>
      </c>
      <c r="F58" s="21">
        <v>64</v>
      </c>
      <c r="G58" s="21">
        <v>20</v>
      </c>
      <c r="I58" s="21"/>
      <c r="J58" s="21"/>
      <c r="K58" s="21">
        <v>44</v>
      </c>
      <c r="L58" s="21">
        <v>15</v>
      </c>
      <c r="M58" s="21"/>
      <c r="N58" s="21"/>
      <c r="O58" s="21">
        <v>0</v>
      </c>
      <c r="P58" s="21">
        <v>10</v>
      </c>
      <c r="Q58" s="21">
        <v>0</v>
      </c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>
        <v>10</v>
      </c>
      <c r="AK58" s="21"/>
      <c r="AL58" s="21"/>
      <c r="AM58" s="21"/>
      <c r="AN58" s="21"/>
      <c r="AO58" s="21"/>
      <c r="AP58" s="21"/>
      <c r="AQ58" s="21"/>
      <c r="AR58" s="21"/>
    </row>
    <row r="59" spans="1:44" ht="15.75" thickBot="1" x14ac:dyDescent="0.3">
      <c r="A59" s="21" t="s">
        <v>657</v>
      </c>
      <c r="B59" s="21" t="s">
        <v>644</v>
      </c>
      <c r="C59" s="21" t="s">
        <v>205</v>
      </c>
      <c r="D59" s="21" t="s">
        <v>206</v>
      </c>
      <c r="E59" s="21" t="s">
        <v>48</v>
      </c>
      <c r="F59" s="21">
        <v>32</v>
      </c>
      <c r="G59" s="21">
        <v>0</v>
      </c>
      <c r="H59" s="21"/>
      <c r="I59" s="21">
        <v>10</v>
      </c>
      <c r="J59" s="21"/>
      <c r="K59" s="21">
        <v>10</v>
      </c>
      <c r="L59" s="21">
        <v>0</v>
      </c>
      <c r="M59" s="21"/>
      <c r="N59" s="21"/>
      <c r="O59" s="21">
        <v>12</v>
      </c>
      <c r="P59" s="21">
        <v>0</v>
      </c>
      <c r="Q59" s="21">
        <v>0</v>
      </c>
      <c r="R59" s="21"/>
      <c r="S59" s="21"/>
      <c r="T59" s="21"/>
      <c r="U59" s="21">
        <v>4</v>
      </c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>
        <v>8</v>
      </c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</row>
    <row r="60" spans="1:44" ht="15.75" thickBot="1" x14ac:dyDescent="0.3">
      <c r="A60" s="21" t="s">
        <v>657</v>
      </c>
      <c r="B60" s="21" t="s">
        <v>644</v>
      </c>
      <c r="C60" s="21" t="s">
        <v>756</v>
      </c>
      <c r="D60" s="21" t="s">
        <v>757</v>
      </c>
      <c r="E60" s="21" t="s">
        <v>34</v>
      </c>
      <c r="F60" s="21">
        <v>35</v>
      </c>
      <c r="G60" s="21">
        <v>0</v>
      </c>
      <c r="H60" s="21"/>
      <c r="I60" s="21"/>
      <c r="J60" s="21"/>
      <c r="K60" s="21"/>
      <c r="L60" s="21"/>
      <c r="M60" s="21"/>
      <c r="N60" s="21"/>
      <c r="O60" s="21">
        <v>35</v>
      </c>
      <c r="P60" s="21">
        <v>0</v>
      </c>
      <c r="Q60" s="21">
        <v>0</v>
      </c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>
        <v>20</v>
      </c>
      <c r="AG60" s="21"/>
      <c r="AH60" s="21"/>
      <c r="AI60" s="21"/>
      <c r="AJ60" s="21">
        <v>15</v>
      </c>
      <c r="AK60" s="21"/>
      <c r="AL60" s="21"/>
      <c r="AM60" s="21"/>
      <c r="AN60" s="21"/>
      <c r="AO60" s="21"/>
      <c r="AP60" s="21"/>
      <c r="AQ60" s="21"/>
      <c r="AR60" s="21"/>
    </row>
    <row r="61" spans="1:44" ht="15.75" thickBot="1" x14ac:dyDescent="0.3">
      <c r="A61" s="21" t="s">
        <v>650</v>
      </c>
      <c r="B61" s="21" t="s">
        <v>644</v>
      </c>
      <c r="C61" s="21" t="s">
        <v>714</v>
      </c>
      <c r="D61" s="21" t="s">
        <v>715</v>
      </c>
      <c r="E61" s="21" t="s">
        <v>13</v>
      </c>
      <c r="F61" s="21">
        <v>31</v>
      </c>
      <c r="G61" s="21">
        <v>15</v>
      </c>
      <c r="H61" s="21"/>
      <c r="I61" s="21"/>
      <c r="J61" s="21"/>
      <c r="K61" s="21"/>
      <c r="L61" s="21"/>
      <c r="M61" s="21"/>
      <c r="N61" s="21"/>
      <c r="O61" s="21">
        <v>16</v>
      </c>
      <c r="P61" s="21">
        <v>15</v>
      </c>
      <c r="Q61" s="21">
        <v>0</v>
      </c>
      <c r="R61" s="21"/>
      <c r="S61" s="21"/>
      <c r="T61" s="21"/>
      <c r="U61" s="21"/>
      <c r="V61" s="21"/>
      <c r="W61" s="21"/>
      <c r="X61" s="21"/>
      <c r="Y61" s="21"/>
      <c r="Z61" s="21"/>
      <c r="AA61" s="21">
        <v>12</v>
      </c>
      <c r="AB61" s="21">
        <v>15</v>
      </c>
      <c r="AC61" s="21"/>
      <c r="AD61" s="21"/>
      <c r="AE61" s="21"/>
      <c r="AF61" s="21">
        <v>4</v>
      </c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</row>
    <row r="62" spans="1:44" ht="15.75" thickBot="1" x14ac:dyDescent="0.3">
      <c r="A62" s="21" t="s">
        <v>650</v>
      </c>
      <c r="B62" s="21" t="s">
        <v>644</v>
      </c>
      <c r="C62" s="21" t="s">
        <v>178</v>
      </c>
      <c r="D62" s="21" t="s">
        <v>740</v>
      </c>
      <c r="E62" s="21" t="s">
        <v>42</v>
      </c>
      <c r="F62" s="21">
        <v>30</v>
      </c>
      <c r="G62" s="21"/>
      <c r="H62" s="21"/>
      <c r="I62" s="21">
        <v>10</v>
      </c>
      <c r="J62" s="21"/>
      <c r="K62" s="21"/>
      <c r="L62" s="21"/>
      <c r="M62" s="21"/>
      <c r="N62" s="21"/>
      <c r="O62" s="21">
        <v>20</v>
      </c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</row>
    <row r="63" spans="1:44" ht="15.75" thickBot="1" x14ac:dyDescent="0.3">
      <c r="A63" s="21" t="s">
        <v>657</v>
      </c>
      <c r="B63" s="21" t="s">
        <v>644</v>
      </c>
      <c r="C63" s="21" t="s">
        <v>777</v>
      </c>
      <c r="D63" s="21" t="s">
        <v>490</v>
      </c>
      <c r="E63" s="21" t="s">
        <v>16</v>
      </c>
      <c r="F63" s="21">
        <v>43</v>
      </c>
      <c r="G63" s="21">
        <v>20</v>
      </c>
      <c r="H63" s="21"/>
      <c r="I63" s="21"/>
      <c r="J63" s="21"/>
      <c r="K63" s="21"/>
      <c r="L63" s="21">
        <v>8</v>
      </c>
      <c r="M63" s="21">
        <v>15</v>
      </c>
      <c r="N63" s="21"/>
      <c r="O63" s="21"/>
      <c r="P63" s="21">
        <v>15</v>
      </c>
      <c r="Q63" s="21">
        <v>20</v>
      </c>
      <c r="R63" s="21">
        <v>0</v>
      </c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>
        <v>20</v>
      </c>
      <c r="AJ63" s="21"/>
      <c r="AK63" s="21"/>
      <c r="AL63" s="21">
        <v>15</v>
      </c>
      <c r="AM63" s="21"/>
      <c r="AN63" s="21"/>
      <c r="AO63" s="21"/>
      <c r="AP63" s="21"/>
      <c r="AQ63" s="21"/>
      <c r="AR63" s="21"/>
    </row>
    <row r="64" spans="1:44" ht="15.75" thickBot="1" x14ac:dyDescent="0.3">
      <c r="A64" s="21" t="s">
        <v>657</v>
      </c>
      <c r="B64" s="21" t="s">
        <v>644</v>
      </c>
      <c r="C64" s="21" t="s">
        <v>380</v>
      </c>
      <c r="D64" s="21" t="s">
        <v>381</v>
      </c>
      <c r="E64" s="21" t="s">
        <v>31</v>
      </c>
      <c r="F64" s="21">
        <v>35</v>
      </c>
      <c r="G64" s="21">
        <v>15</v>
      </c>
      <c r="H64" s="21"/>
      <c r="I64" s="21"/>
      <c r="J64" s="21"/>
      <c r="K64" s="21"/>
      <c r="L64" s="21">
        <v>12</v>
      </c>
      <c r="M64" s="21">
        <v>15</v>
      </c>
      <c r="N64" s="21"/>
      <c r="O64" s="21"/>
      <c r="P64" s="21">
        <v>8</v>
      </c>
      <c r="Q64" s="21">
        <v>0</v>
      </c>
      <c r="R64" s="21">
        <v>0</v>
      </c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>
        <v>8</v>
      </c>
      <c r="AL64" s="21"/>
      <c r="AM64" s="21"/>
      <c r="AN64" s="21"/>
      <c r="AO64" s="21"/>
      <c r="AP64" s="21"/>
      <c r="AQ64" s="21"/>
      <c r="AR64" s="21"/>
    </row>
    <row r="65" spans="1:44" ht="15.75" thickBot="1" x14ac:dyDescent="0.3">
      <c r="A65" s="21" t="s">
        <v>657</v>
      </c>
      <c r="B65" s="21" t="s">
        <v>644</v>
      </c>
      <c r="C65" s="21" t="s">
        <v>712</v>
      </c>
      <c r="D65" s="21" t="s">
        <v>713</v>
      </c>
      <c r="E65" s="21" t="s">
        <v>294</v>
      </c>
      <c r="F65" s="21">
        <v>34</v>
      </c>
      <c r="G65" s="21">
        <v>10</v>
      </c>
      <c r="H65" s="21"/>
      <c r="I65" s="21"/>
      <c r="J65" s="21"/>
      <c r="K65" s="21"/>
      <c r="L65" s="21"/>
      <c r="M65" s="21"/>
      <c r="N65" s="21"/>
      <c r="O65" s="21"/>
      <c r="P65" s="21">
        <v>24</v>
      </c>
      <c r="Q65" s="21">
        <v>10</v>
      </c>
      <c r="R65" s="21">
        <v>0</v>
      </c>
      <c r="S65" s="21"/>
      <c r="T65" s="21"/>
      <c r="U65" s="21"/>
      <c r="V65" s="21"/>
      <c r="W65" s="21"/>
      <c r="X65" s="21"/>
      <c r="Y65" s="21"/>
      <c r="Z65" s="21"/>
      <c r="AA65" s="21">
        <v>4</v>
      </c>
      <c r="AB65" s="21">
        <v>10</v>
      </c>
      <c r="AC65" s="21"/>
      <c r="AD65" s="21"/>
      <c r="AE65" s="21"/>
      <c r="AF65" s="21"/>
      <c r="AG65" s="21"/>
      <c r="AH65" s="21"/>
      <c r="AI65" s="21"/>
      <c r="AJ65" s="21"/>
      <c r="AK65" s="21">
        <v>20</v>
      </c>
      <c r="AL65" s="21"/>
      <c r="AM65" s="21"/>
      <c r="AN65" s="21"/>
      <c r="AO65" s="21"/>
      <c r="AP65" s="21"/>
      <c r="AQ65" s="21"/>
      <c r="AR65" s="21"/>
    </row>
    <row r="66" spans="1:44" ht="15.75" thickBot="1" x14ac:dyDescent="0.3">
      <c r="A66" s="21" t="s">
        <v>650</v>
      </c>
      <c r="B66" s="21" t="s">
        <v>644</v>
      </c>
      <c r="C66" s="21" t="s">
        <v>467</v>
      </c>
      <c r="D66" s="21" t="s">
        <v>468</v>
      </c>
      <c r="E66" s="21" t="s">
        <v>107</v>
      </c>
      <c r="F66" s="21">
        <v>48</v>
      </c>
      <c r="G66" s="21">
        <v>15</v>
      </c>
      <c r="H66" s="21"/>
      <c r="I66" s="21"/>
      <c r="J66" s="21"/>
      <c r="K66" s="21">
        <v>4</v>
      </c>
      <c r="L66" s="21">
        <v>20</v>
      </c>
      <c r="M66" s="21"/>
      <c r="N66" s="21"/>
      <c r="O66" s="21">
        <v>29</v>
      </c>
      <c r="P66" s="21">
        <v>0</v>
      </c>
      <c r="Q66" s="21">
        <v>0</v>
      </c>
      <c r="R66" s="21"/>
      <c r="S66" s="21">
        <v>2</v>
      </c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>
        <v>12</v>
      </c>
      <c r="AL66" s="21">
        <v>15</v>
      </c>
      <c r="AM66" s="21"/>
      <c r="AN66" s="21"/>
      <c r="AO66" s="21"/>
      <c r="AP66" s="21"/>
      <c r="AQ66" s="21"/>
      <c r="AR66" s="21"/>
    </row>
    <row r="67" spans="1:44" ht="15.75" thickBot="1" x14ac:dyDescent="0.3">
      <c r="A67" s="21" t="s">
        <v>650</v>
      </c>
      <c r="B67" s="21" t="s">
        <v>644</v>
      </c>
      <c r="C67" s="21" t="s">
        <v>769</v>
      </c>
      <c r="D67" s="21" t="s">
        <v>740</v>
      </c>
      <c r="E67" s="21" t="s">
        <v>119</v>
      </c>
      <c r="F67" s="21">
        <v>45</v>
      </c>
      <c r="G67" s="21">
        <v>0</v>
      </c>
      <c r="H67" s="21"/>
      <c r="I67" s="21"/>
      <c r="J67" s="21"/>
      <c r="K67" s="21"/>
      <c r="L67" s="21"/>
      <c r="M67" s="21"/>
      <c r="N67" s="21"/>
      <c r="O67" s="21">
        <v>45</v>
      </c>
      <c r="P67" s="21">
        <v>0</v>
      </c>
      <c r="Q67" s="21">
        <v>0</v>
      </c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>
        <v>25</v>
      </c>
      <c r="AL67" s="21">
        <v>20</v>
      </c>
      <c r="AM67" s="21"/>
      <c r="AN67" s="21"/>
      <c r="AO67" s="21"/>
      <c r="AP67" s="21"/>
      <c r="AQ67" s="21"/>
      <c r="AR67" s="21"/>
    </row>
    <row r="68" spans="1:44" ht="15.75" thickBot="1" x14ac:dyDescent="0.3">
      <c r="A68" s="21" t="s">
        <v>650</v>
      </c>
      <c r="B68" s="21" t="s">
        <v>644</v>
      </c>
      <c r="C68" s="21" t="s">
        <v>717</v>
      </c>
      <c r="D68" s="21" t="s">
        <v>716</v>
      </c>
      <c r="E68" s="21" t="s">
        <v>19</v>
      </c>
      <c r="F68" s="21">
        <v>43</v>
      </c>
      <c r="G68" s="21">
        <v>6</v>
      </c>
      <c r="H68" s="21"/>
      <c r="I68" s="21"/>
      <c r="J68" s="21"/>
      <c r="K68" s="21"/>
      <c r="L68" s="21"/>
      <c r="M68" s="21"/>
      <c r="N68" s="21"/>
      <c r="O68" s="21">
        <v>37</v>
      </c>
      <c r="P68" s="21">
        <v>6</v>
      </c>
      <c r="Q68" s="21">
        <v>0</v>
      </c>
      <c r="R68" s="21"/>
      <c r="S68" s="21"/>
      <c r="T68" s="21"/>
      <c r="U68" s="21"/>
      <c r="V68" s="21"/>
      <c r="W68" s="21"/>
      <c r="X68" s="21"/>
      <c r="Y68" s="21"/>
      <c r="Z68" s="21"/>
      <c r="AA68" s="21">
        <v>10</v>
      </c>
      <c r="AB68" s="21">
        <v>4</v>
      </c>
      <c r="AC68" s="21"/>
      <c r="AD68" s="21"/>
      <c r="AE68" s="21"/>
      <c r="AF68" s="21"/>
      <c r="AG68" s="21"/>
      <c r="AH68" s="21">
        <v>2</v>
      </c>
      <c r="AI68" s="21">
        <v>2</v>
      </c>
      <c r="AJ68" s="21"/>
      <c r="AK68" s="21">
        <v>15</v>
      </c>
      <c r="AL68" s="21">
        <v>10</v>
      </c>
      <c r="AM68" s="21"/>
      <c r="AN68" s="21"/>
      <c r="AO68" s="21"/>
      <c r="AP68" s="21"/>
      <c r="AQ68" s="21"/>
      <c r="AR68" s="21"/>
    </row>
    <row r="69" spans="1:44" ht="15.75" thickBot="1" x14ac:dyDescent="0.3">
      <c r="A69" s="21" t="s">
        <v>650</v>
      </c>
      <c r="B69" s="21" t="s">
        <v>644</v>
      </c>
      <c r="C69" s="21" t="s">
        <v>770</v>
      </c>
      <c r="D69" s="21" t="s">
        <v>771</v>
      </c>
      <c r="E69" s="21" t="s">
        <v>34</v>
      </c>
      <c r="F69" s="21">
        <v>40</v>
      </c>
      <c r="G69" s="21">
        <v>0</v>
      </c>
      <c r="H69" s="21"/>
      <c r="I69" s="21"/>
      <c r="J69" s="21"/>
      <c r="K69" s="21"/>
      <c r="L69" s="21"/>
      <c r="M69" s="21"/>
      <c r="N69" s="21"/>
      <c r="O69" s="21">
        <v>40</v>
      </c>
      <c r="P69" s="21">
        <v>0</v>
      </c>
      <c r="Q69" s="21">
        <v>0</v>
      </c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>
        <v>20</v>
      </c>
      <c r="AG69" s="21"/>
      <c r="AH69" s="21"/>
      <c r="AI69" s="21"/>
      <c r="AJ69" s="21"/>
      <c r="AK69" s="21">
        <v>20</v>
      </c>
      <c r="AL69" s="21"/>
      <c r="AM69" s="21"/>
      <c r="AN69" s="21"/>
      <c r="AO69" s="21"/>
      <c r="AP69" s="21"/>
      <c r="AQ69" s="21"/>
      <c r="AR69" s="21"/>
    </row>
    <row r="70" spans="1:44" ht="15.75" thickBot="1" x14ac:dyDescent="0.3">
      <c r="A70" s="21" t="s">
        <v>650</v>
      </c>
      <c r="B70" s="21" t="s">
        <v>644</v>
      </c>
      <c r="C70" s="21" t="s">
        <v>613</v>
      </c>
      <c r="D70" s="21" t="s">
        <v>368</v>
      </c>
      <c r="E70" s="21" t="s">
        <v>48</v>
      </c>
      <c r="F70" s="21">
        <v>36</v>
      </c>
      <c r="G70" s="21">
        <v>10</v>
      </c>
      <c r="H70" s="21">
        <v>10</v>
      </c>
      <c r="I70" s="21"/>
      <c r="J70" s="21"/>
      <c r="K70" s="21"/>
      <c r="L70" s="21"/>
      <c r="M70" s="21"/>
      <c r="N70" s="21"/>
      <c r="O70" s="21">
        <v>16</v>
      </c>
      <c r="P70" s="21">
        <v>10</v>
      </c>
      <c r="Q70" s="21">
        <v>4</v>
      </c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>
        <v>6</v>
      </c>
      <c r="AD70" s="21">
        <v>4</v>
      </c>
      <c r="AE70" s="21"/>
      <c r="AF70" s="21"/>
      <c r="AG70" s="21"/>
      <c r="AH70" s="21"/>
      <c r="AI70" s="21">
        <v>10</v>
      </c>
      <c r="AJ70" s="21"/>
      <c r="AK70" s="21">
        <v>10</v>
      </c>
      <c r="AL70" s="21"/>
      <c r="AM70" s="21"/>
      <c r="AN70" s="21"/>
      <c r="AO70" s="21"/>
      <c r="AP70" s="21"/>
      <c r="AR70" s="21"/>
    </row>
    <row r="71" spans="1:44" ht="15.75" thickBot="1" x14ac:dyDescent="0.3">
      <c r="A71" s="21" t="s">
        <v>651</v>
      </c>
      <c r="B71" s="21" t="s">
        <v>644</v>
      </c>
      <c r="C71" s="21" t="s">
        <v>447</v>
      </c>
      <c r="D71" s="21" t="s">
        <v>152</v>
      </c>
      <c r="E71" s="21" t="s">
        <v>17</v>
      </c>
      <c r="F71" s="21">
        <v>57</v>
      </c>
      <c r="G71" s="21">
        <v>15</v>
      </c>
      <c r="H71" s="21"/>
      <c r="I71" s="21"/>
      <c r="J71" s="21"/>
      <c r="K71" s="21">
        <v>4</v>
      </c>
      <c r="L71" s="21">
        <v>0</v>
      </c>
      <c r="M71" s="21"/>
      <c r="N71" s="21"/>
      <c r="O71" s="21">
        <v>38</v>
      </c>
      <c r="P71" s="21">
        <v>15</v>
      </c>
      <c r="Q71" s="21">
        <v>0</v>
      </c>
      <c r="R71" s="21"/>
      <c r="S71" s="21"/>
      <c r="T71" s="21">
        <v>8</v>
      </c>
      <c r="U71" s="21"/>
      <c r="V71" s="21"/>
      <c r="W71" s="21">
        <v>15</v>
      </c>
      <c r="X71" s="21"/>
      <c r="Y71" s="21"/>
      <c r="Z71" s="21"/>
      <c r="AA71" s="21"/>
      <c r="AB71" s="21"/>
      <c r="AC71" s="21"/>
      <c r="AD71" s="21"/>
      <c r="AE71" s="21"/>
      <c r="AF71" s="21">
        <v>15</v>
      </c>
      <c r="AG71" s="21"/>
      <c r="AH71" s="21"/>
      <c r="AI71" s="21"/>
      <c r="AJ71" s="21"/>
      <c r="AK71" s="21">
        <v>15</v>
      </c>
      <c r="AL71" s="21"/>
      <c r="AM71" s="21"/>
      <c r="AN71" s="21"/>
      <c r="AO71" s="21"/>
      <c r="AP71" s="21"/>
      <c r="AQ71" s="21"/>
      <c r="AR71" s="21"/>
    </row>
    <row r="72" spans="1:44" ht="15.75" thickBot="1" x14ac:dyDescent="0.3">
      <c r="A72" s="21" t="s">
        <v>651</v>
      </c>
      <c r="B72" s="21" t="s">
        <v>644</v>
      </c>
      <c r="C72" s="21" t="s">
        <v>192</v>
      </c>
      <c r="D72" s="21" t="s">
        <v>39</v>
      </c>
      <c r="E72" s="21" t="s">
        <v>294</v>
      </c>
      <c r="F72" s="21">
        <v>55</v>
      </c>
      <c r="G72" s="21">
        <v>20</v>
      </c>
      <c r="H72" s="21"/>
      <c r="I72" s="21"/>
      <c r="J72" s="21">
        <v>5</v>
      </c>
      <c r="K72" s="21">
        <v>2</v>
      </c>
      <c r="L72" s="21">
        <v>0</v>
      </c>
      <c r="M72" s="21"/>
      <c r="N72" s="21"/>
      <c r="O72" s="21">
        <v>28</v>
      </c>
      <c r="P72" s="21">
        <v>25</v>
      </c>
      <c r="Q72" s="21">
        <v>6</v>
      </c>
      <c r="R72" s="21"/>
      <c r="S72" s="21"/>
      <c r="T72" s="21"/>
      <c r="U72" s="21"/>
      <c r="V72" s="21"/>
      <c r="W72" s="21"/>
      <c r="X72" s="21"/>
      <c r="Y72" s="21"/>
      <c r="Z72" s="21"/>
      <c r="AA72" s="21">
        <v>6</v>
      </c>
      <c r="AB72" s="21"/>
      <c r="AC72" s="21">
        <v>8</v>
      </c>
      <c r="AD72" s="21">
        <v>6</v>
      </c>
      <c r="AE72" s="21">
        <v>10</v>
      </c>
      <c r="AF72" s="21"/>
      <c r="AG72" s="21"/>
      <c r="AH72" s="21">
        <v>2</v>
      </c>
      <c r="AI72" s="21">
        <v>15</v>
      </c>
      <c r="AJ72" s="21"/>
      <c r="AK72" s="21">
        <v>12</v>
      </c>
      <c r="AL72" s="21"/>
      <c r="AM72" s="21"/>
      <c r="AN72" s="21"/>
      <c r="AO72" s="21"/>
      <c r="AP72" s="21"/>
      <c r="AQ72" s="21"/>
      <c r="AR72" s="21"/>
    </row>
    <row r="73" spans="1:44" ht="15.75" thickBot="1" x14ac:dyDescent="0.3">
      <c r="A73" s="21" t="s">
        <v>651</v>
      </c>
      <c r="B73" s="21" t="s">
        <v>644</v>
      </c>
      <c r="C73" s="21" t="s">
        <v>271</v>
      </c>
      <c r="D73" s="21" t="s">
        <v>272</v>
      </c>
      <c r="E73" s="21" t="s">
        <v>177</v>
      </c>
      <c r="F73" s="21">
        <v>52</v>
      </c>
      <c r="G73" s="21">
        <v>20</v>
      </c>
      <c r="H73" s="21"/>
      <c r="I73" s="21"/>
      <c r="J73" s="21"/>
      <c r="K73" s="21">
        <v>18</v>
      </c>
      <c r="L73" s="21">
        <v>12</v>
      </c>
      <c r="M73" s="21"/>
      <c r="N73" s="21"/>
      <c r="O73" s="21">
        <v>14</v>
      </c>
      <c r="P73" s="21">
        <v>12</v>
      </c>
      <c r="Q73" s="21">
        <v>4</v>
      </c>
      <c r="R73" s="21"/>
      <c r="S73" s="21"/>
      <c r="T73" s="21"/>
      <c r="U73" s="21"/>
      <c r="V73" s="21"/>
      <c r="W73" s="21"/>
      <c r="X73" s="21"/>
      <c r="Y73" s="21"/>
      <c r="Z73" s="21"/>
      <c r="AA73" s="21">
        <v>4</v>
      </c>
      <c r="AB73" s="21">
        <v>12</v>
      </c>
      <c r="AC73" s="21"/>
      <c r="AD73" s="21">
        <v>4</v>
      </c>
      <c r="AE73" s="21"/>
      <c r="AF73" s="21"/>
      <c r="AG73" s="21"/>
      <c r="AH73" s="21"/>
      <c r="AI73" s="21"/>
      <c r="AJ73" s="21"/>
      <c r="AK73" s="21">
        <v>10</v>
      </c>
      <c r="AL73" s="21"/>
      <c r="AM73" s="21"/>
      <c r="AN73" s="21"/>
      <c r="AO73" s="21"/>
      <c r="AP73" s="21"/>
      <c r="AQ73" s="21"/>
      <c r="AR73" s="21"/>
    </row>
    <row r="74" spans="1:44" ht="15.75" thickBot="1" x14ac:dyDescent="0.3">
      <c r="A74" s="21" t="s">
        <v>653</v>
      </c>
      <c r="B74" s="21" t="s">
        <v>644</v>
      </c>
      <c r="C74" s="21" t="s">
        <v>654</v>
      </c>
      <c r="D74" s="21" t="s">
        <v>191</v>
      </c>
      <c r="E74" s="21" t="s">
        <v>456</v>
      </c>
      <c r="F74" s="21">
        <v>72</v>
      </c>
      <c r="G74" s="21">
        <v>12</v>
      </c>
      <c r="H74" s="21"/>
      <c r="I74" s="21"/>
      <c r="J74" s="21"/>
      <c r="K74" s="21"/>
      <c r="L74" s="21"/>
      <c r="M74" s="21"/>
      <c r="N74" s="21"/>
      <c r="O74" s="21">
        <v>60</v>
      </c>
      <c r="P74" s="21">
        <v>12</v>
      </c>
      <c r="Q74" s="21">
        <v>15</v>
      </c>
      <c r="R74" s="21"/>
      <c r="S74" s="21"/>
      <c r="T74" s="21"/>
      <c r="U74" s="21"/>
      <c r="V74" s="21"/>
      <c r="W74" s="21"/>
      <c r="X74" s="21"/>
      <c r="Y74" s="21"/>
      <c r="Z74" s="21"/>
      <c r="AA74" s="21">
        <v>20</v>
      </c>
      <c r="AB74" s="21">
        <v>1</v>
      </c>
      <c r="AC74" s="21"/>
      <c r="AD74" s="21">
        <v>15</v>
      </c>
      <c r="AE74" s="21"/>
      <c r="AF74" s="21">
        <v>20</v>
      </c>
      <c r="AG74" s="21"/>
      <c r="AH74" s="21"/>
      <c r="AI74" s="21">
        <v>12</v>
      </c>
      <c r="AJ74" s="21"/>
      <c r="AK74" s="21">
        <v>20</v>
      </c>
      <c r="AL74" s="21"/>
      <c r="AM74" s="21"/>
      <c r="AN74" s="21"/>
      <c r="AO74" s="21"/>
      <c r="AP74" s="21"/>
      <c r="AQ74" s="21"/>
      <c r="AR74" s="21"/>
    </row>
    <row r="75" spans="1:44" ht="15.75" thickBot="1" x14ac:dyDescent="0.3">
      <c r="A75" s="21" t="s">
        <v>653</v>
      </c>
      <c r="B75" s="21" t="s">
        <v>644</v>
      </c>
      <c r="C75" s="21" t="s">
        <v>211</v>
      </c>
      <c r="D75" s="21" t="s">
        <v>72</v>
      </c>
      <c r="E75" s="21" t="s">
        <v>42</v>
      </c>
      <c r="F75" s="21">
        <v>72</v>
      </c>
      <c r="G75" s="21">
        <v>0</v>
      </c>
      <c r="H75" s="21"/>
      <c r="I75" s="21"/>
      <c r="J75" s="21"/>
      <c r="K75" s="21">
        <v>25</v>
      </c>
      <c r="L75" s="21">
        <v>0</v>
      </c>
      <c r="M75" s="21"/>
      <c r="N75" s="21"/>
      <c r="O75" s="21">
        <v>47</v>
      </c>
      <c r="P75" s="21">
        <v>0</v>
      </c>
      <c r="Q75" s="21">
        <v>0</v>
      </c>
      <c r="R75" s="21"/>
      <c r="S75" s="21">
        <v>12</v>
      </c>
      <c r="T75" s="21"/>
      <c r="U75" s="21"/>
      <c r="V75" s="21"/>
      <c r="W75" s="21"/>
      <c r="X75" s="21"/>
      <c r="Y75" s="21"/>
      <c r="Z75" s="21"/>
      <c r="AA75" s="21"/>
      <c r="AB75" s="21"/>
      <c r="AC75" s="21">
        <v>2</v>
      </c>
      <c r="AD75" s="21"/>
      <c r="AE75" s="21"/>
      <c r="AF75" s="21"/>
      <c r="AG75" s="21"/>
      <c r="AH75" s="21">
        <v>2</v>
      </c>
      <c r="AI75" s="21"/>
      <c r="AJ75" s="21"/>
      <c r="AK75" s="21">
        <v>25</v>
      </c>
      <c r="AL75" s="21">
        <v>6</v>
      </c>
      <c r="AM75" s="21"/>
      <c r="AN75" s="21"/>
      <c r="AO75" s="21"/>
      <c r="AP75" s="21"/>
      <c r="AQ75" s="21"/>
      <c r="AR75" s="21"/>
    </row>
    <row r="76" spans="1:44" ht="15.75" thickBot="1" x14ac:dyDescent="0.3">
      <c r="A76" s="21" t="s">
        <v>657</v>
      </c>
      <c r="B76" s="21" t="s">
        <v>644</v>
      </c>
      <c r="C76" s="21" t="s">
        <v>706</v>
      </c>
      <c r="D76" s="21" t="s">
        <v>707</v>
      </c>
      <c r="E76" s="21" t="s">
        <v>259</v>
      </c>
      <c r="F76" s="21">
        <v>32</v>
      </c>
      <c r="G76" s="21">
        <v>0</v>
      </c>
      <c r="H76" s="21"/>
      <c r="I76" s="21"/>
      <c r="J76" s="21"/>
      <c r="K76" s="21"/>
      <c r="L76" s="21"/>
      <c r="M76" s="21"/>
      <c r="N76" s="21"/>
      <c r="O76" s="21"/>
      <c r="P76" s="21">
        <v>32</v>
      </c>
      <c r="Q76" s="21">
        <v>0</v>
      </c>
      <c r="R76" s="21">
        <v>0</v>
      </c>
      <c r="S76" s="21"/>
      <c r="T76" s="21"/>
      <c r="U76" s="21"/>
      <c r="V76" s="21"/>
      <c r="W76" s="21"/>
      <c r="X76" s="21"/>
      <c r="Y76" s="21"/>
      <c r="Z76" s="21"/>
      <c r="AA76" s="21">
        <v>20</v>
      </c>
      <c r="AB76" s="21"/>
      <c r="AC76" s="21"/>
      <c r="AD76" s="21"/>
      <c r="AE76" s="21"/>
      <c r="AF76" s="21"/>
      <c r="AG76" s="21"/>
      <c r="AH76" s="21"/>
      <c r="AI76" s="21"/>
      <c r="AJ76" s="21">
        <v>12</v>
      </c>
      <c r="AK76" s="21"/>
      <c r="AL76" s="21"/>
      <c r="AM76" s="21"/>
      <c r="AN76" s="21"/>
      <c r="AO76" s="21"/>
      <c r="AP76" s="21"/>
      <c r="AQ76" s="21"/>
      <c r="AR76" s="21"/>
    </row>
    <row r="77" spans="1:44" ht="15.75" thickBot="1" x14ac:dyDescent="0.3">
      <c r="A77" s="21" t="s">
        <v>652</v>
      </c>
      <c r="B77" s="21" t="s">
        <v>644</v>
      </c>
      <c r="C77" s="21" t="s">
        <v>356</v>
      </c>
      <c r="D77" s="21" t="s">
        <v>414</v>
      </c>
      <c r="E77" s="21" t="s">
        <v>13</v>
      </c>
      <c r="F77" s="21">
        <v>75</v>
      </c>
      <c r="G77" s="21">
        <v>16</v>
      </c>
      <c r="H77" s="21"/>
      <c r="I77" s="21"/>
      <c r="J77" s="21"/>
      <c r="K77" s="21">
        <v>37</v>
      </c>
      <c r="L77" s="21">
        <v>12</v>
      </c>
      <c r="M77" s="21"/>
      <c r="N77" s="21"/>
      <c r="O77" s="21">
        <v>22</v>
      </c>
      <c r="P77" s="21">
        <v>4</v>
      </c>
      <c r="Q77" s="21">
        <v>20</v>
      </c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>
        <v>6</v>
      </c>
      <c r="AI77" s="21"/>
      <c r="AJ77" s="21"/>
      <c r="AK77" s="21"/>
      <c r="AL77" s="21"/>
      <c r="AM77" s="21">
        <v>4</v>
      </c>
      <c r="AN77" s="21">
        <v>4</v>
      </c>
      <c r="AO77" s="21">
        <v>12</v>
      </c>
      <c r="AP77" s="21">
        <v>20</v>
      </c>
      <c r="AQ77" s="21"/>
      <c r="AR77" s="21"/>
    </row>
    <row r="78" spans="1:44" ht="15.75" thickBot="1" x14ac:dyDescent="0.3">
      <c r="A78" s="21" t="s">
        <v>650</v>
      </c>
      <c r="B78" s="21" t="s">
        <v>644</v>
      </c>
      <c r="C78" s="21" t="s">
        <v>491</v>
      </c>
      <c r="D78" s="21" t="s">
        <v>492</v>
      </c>
      <c r="E78" s="21" t="s">
        <v>264</v>
      </c>
      <c r="F78" s="21">
        <v>71</v>
      </c>
      <c r="G78" s="21">
        <v>15</v>
      </c>
      <c r="H78" s="21"/>
      <c r="I78" s="21"/>
      <c r="J78" s="21"/>
      <c r="K78" s="21">
        <v>0</v>
      </c>
      <c r="L78" s="21">
        <v>4</v>
      </c>
      <c r="M78" s="21"/>
      <c r="N78" s="21"/>
      <c r="O78" s="21">
        <v>56</v>
      </c>
      <c r="P78" s="21">
        <v>15</v>
      </c>
      <c r="Q78" s="21">
        <v>35</v>
      </c>
      <c r="R78" s="21"/>
      <c r="S78" s="21"/>
      <c r="T78" s="21"/>
      <c r="U78" s="21"/>
      <c r="V78" s="21"/>
      <c r="W78" s="21"/>
      <c r="X78" s="21"/>
      <c r="Y78" s="21"/>
      <c r="Z78" s="21"/>
      <c r="AA78" s="21">
        <v>8</v>
      </c>
      <c r="AB78" s="21"/>
      <c r="AC78" s="21">
        <v>8</v>
      </c>
      <c r="AD78" s="21">
        <v>10</v>
      </c>
      <c r="AE78" s="21"/>
      <c r="AF78" s="21"/>
      <c r="AG78" s="21"/>
      <c r="AH78" s="21"/>
      <c r="AI78" s="21"/>
      <c r="AJ78" s="21"/>
      <c r="AK78" s="21"/>
      <c r="AL78" s="21"/>
      <c r="AM78" s="21">
        <v>25</v>
      </c>
      <c r="AN78" s="21">
        <v>15</v>
      </c>
      <c r="AO78" s="21">
        <v>15</v>
      </c>
      <c r="AP78" s="21">
        <v>25</v>
      </c>
      <c r="AQ78" s="21"/>
      <c r="AR78" s="21"/>
    </row>
    <row r="79" spans="1:44" ht="15.75" thickBot="1" x14ac:dyDescent="0.3">
      <c r="A79" s="21" t="s">
        <v>650</v>
      </c>
      <c r="B79" s="21" t="s">
        <v>644</v>
      </c>
      <c r="C79" s="21" t="s">
        <v>782</v>
      </c>
      <c r="D79" s="21" t="s">
        <v>39</v>
      </c>
      <c r="E79" s="21" t="s">
        <v>16</v>
      </c>
      <c r="F79" s="21">
        <v>45</v>
      </c>
      <c r="G79" s="21">
        <v>10</v>
      </c>
      <c r="H79" s="21"/>
      <c r="I79" s="21"/>
      <c r="J79" s="21"/>
      <c r="K79" s="21"/>
      <c r="L79" s="21"/>
      <c r="M79" s="21"/>
      <c r="N79" s="21"/>
      <c r="O79" s="21">
        <v>35</v>
      </c>
      <c r="P79" s="21">
        <v>10</v>
      </c>
      <c r="Q79" s="21">
        <v>20</v>
      </c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>
        <v>15</v>
      </c>
      <c r="AN79" s="21">
        <v>10</v>
      </c>
      <c r="AO79" s="21">
        <v>20</v>
      </c>
      <c r="AP79" s="21">
        <v>20</v>
      </c>
      <c r="AQ79" s="21"/>
      <c r="AR79" s="21"/>
    </row>
    <row r="80" spans="1:44" ht="15.75" thickBot="1" x14ac:dyDescent="0.3">
      <c r="A80" s="21" t="s">
        <v>650</v>
      </c>
      <c r="B80" s="21" t="s">
        <v>644</v>
      </c>
      <c r="C80" s="21" t="s">
        <v>437</v>
      </c>
      <c r="D80" s="21" t="s">
        <v>405</v>
      </c>
      <c r="E80" s="21" t="s">
        <v>13</v>
      </c>
      <c r="F80" s="21">
        <v>34</v>
      </c>
      <c r="G80" s="21">
        <v>12</v>
      </c>
      <c r="H80" s="21">
        <v>10</v>
      </c>
      <c r="I80" s="21"/>
      <c r="J80" s="21"/>
      <c r="K80" s="21">
        <v>4</v>
      </c>
      <c r="L80" s="21">
        <v>0</v>
      </c>
      <c r="M80" s="21"/>
      <c r="N80" s="21"/>
      <c r="O80" s="21">
        <v>8</v>
      </c>
      <c r="P80" s="21">
        <v>12</v>
      </c>
      <c r="Q80" s="21">
        <v>8</v>
      </c>
      <c r="R80" s="21"/>
      <c r="S80" s="21"/>
      <c r="T80" s="21"/>
      <c r="U80" s="21"/>
      <c r="V80" s="21"/>
      <c r="W80" s="21">
        <v>12</v>
      </c>
      <c r="X80" s="21"/>
      <c r="Y80" s="21"/>
      <c r="Z80" s="21"/>
      <c r="AA80" s="21"/>
      <c r="AB80" s="21"/>
      <c r="AC80" s="21">
        <v>2</v>
      </c>
      <c r="AD80" s="21"/>
      <c r="AE80" s="21"/>
      <c r="AF80" s="21"/>
      <c r="AG80" s="21"/>
      <c r="AH80" s="21"/>
      <c r="AI80" s="21"/>
      <c r="AJ80" s="21"/>
      <c r="AK80" s="21"/>
      <c r="AL80" s="21"/>
      <c r="AM80" s="21">
        <v>6</v>
      </c>
      <c r="AN80" s="21"/>
      <c r="AO80" s="21"/>
      <c r="AP80" s="21">
        <v>8</v>
      </c>
      <c r="AQ80" s="21"/>
      <c r="AR80" s="21"/>
    </row>
    <row r="81" spans="1:44" ht="15.75" thickBot="1" x14ac:dyDescent="0.3">
      <c r="A81" s="21" t="s">
        <v>650</v>
      </c>
      <c r="B81" s="21" t="s">
        <v>644</v>
      </c>
      <c r="C81" s="21" t="s">
        <v>720</v>
      </c>
      <c r="D81" s="21" t="s">
        <v>321</v>
      </c>
      <c r="E81" s="21" t="s">
        <v>294</v>
      </c>
      <c r="F81" s="21">
        <v>33</v>
      </c>
      <c r="G81" s="21">
        <v>15</v>
      </c>
      <c r="H81" s="21"/>
      <c r="I81" s="21"/>
      <c r="J81" s="21"/>
      <c r="K81" s="21">
        <v>4</v>
      </c>
      <c r="L81" s="21">
        <v>6</v>
      </c>
      <c r="M81" s="21"/>
      <c r="N81" s="21"/>
      <c r="O81" s="21">
        <v>14</v>
      </c>
      <c r="P81" s="21">
        <v>33</v>
      </c>
      <c r="Q81" s="21">
        <v>0</v>
      </c>
      <c r="R81" s="21"/>
      <c r="S81" s="21"/>
      <c r="T81" s="21"/>
      <c r="U81" s="21"/>
      <c r="V81" s="21"/>
      <c r="W81" s="21"/>
      <c r="X81" s="21"/>
      <c r="Y81" s="21"/>
      <c r="Z81" s="21"/>
      <c r="AA81" s="21">
        <v>4</v>
      </c>
      <c r="AB81" s="21">
        <v>6</v>
      </c>
      <c r="AC81" s="21"/>
      <c r="AD81" s="21"/>
      <c r="AE81" s="21">
        <v>12</v>
      </c>
      <c r="AF81" s="21"/>
      <c r="AG81" s="21"/>
      <c r="AH81" s="21"/>
      <c r="AI81" s="21">
        <v>15</v>
      </c>
      <c r="AJ81" s="21"/>
      <c r="AK81" s="21"/>
      <c r="AL81" s="21"/>
      <c r="AM81" s="21">
        <v>10</v>
      </c>
      <c r="AN81" s="21"/>
      <c r="AO81" s="21"/>
      <c r="AP81" s="21"/>
      <c r="AQ81" s="21"/>
      <c r="AR81" s="21"/>
    </row>
    <row r="82" spans="1:44" ht="15.75" thickBot="1" x14ac:dyDescent="0.3">
      <c r="A82" s="21" t="s">
        <v>650</v>
      </c>
      <c r="B82" s="21" t="s">
        <v>644</v>
      </c>
      <c r="C82" s="21" t="s">
        <v>601</v>
      </c>
      <c r="D82" s="21" t="s">
        <v>600</v>
      </c>
      <c r="E82" s="21" t="s">
        <v>179</v>
      </c>
      <c r="F82" s="21">
        <v>33</v>
      </c>
      <c r="G82" s="21">
        <v>10</v>
      </c>
      <c r="H82" s="21"/>
      <c r="I82" s="21"/>
      <c r="J82" s="21"/>
      <c r="K82" s="21"/>
      <c r="L82" s="21"/>
      <c r="M82" s="21"/>
      <c r="N82" s="21"/>
      <c r="O82" s="21">
        <v>23</v>
      </c>
      <c r="P82" s="21">
        <v>10</v>
      </c>
      <c r="Q82" s="21">
        <v>12</v>
      </c>
      <c r="R82" s="21"/>
      <c r="S82" s="21">
        <v>4</v>
      </c>
      <c r="T82" s="21"/>
      <c r="U82" s="21"/>
      <c r="V82" s="21"/>
      <c r="W82" s="21"/>
      <c r="X82" s="21"/>
      <c r="Y82" s="21"/>
      <c r="Z82" s="21"/>
      <c r="AA82" s="21">
        <v>1</v>
      </c>
      <c r="AB82" s="21">
        <v>10</v>
      </c>
      <c r="AC82" s="21">
        <v>12</v>
      </c>
      <c r="AD82" s="21">
        <v>8</v>
      </c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>
        <v>6</v>
      </c>
      <c r="AP82" s="21">
        <v>4</v>
      </c>
      <c r="AQ82" s="21"/>
      <c r="AR82" s="21"/>
    </row>
    <row r="83" spans="1:44" ht="15.75" thickBot="1" x14ac:dyDescent="0.3">
      <c r="A83" s="21" t="s">
        <v>650</v>
      </c>
      <c r="B83" s="21" t="s">
        <v>644</v>
      </c>
      <c r="C83" s="21" t="s">
        <v>780</v>
      </c>
      <c r="D83" s="21" t="s">
        <v>781</v>
      </c>
      <c r="E83" s="21" t="s">
        <v>34</v>
      </c>
      <c r="F83" s="21">
        <v>32</v>
      </c>
      <c r="G83" s="21">
        <v>12</v>
      </c>
      <c r="H83" s="21"/>
      <c r="I83" s="21"/>
      <c r="J83" s="21"/>
      <c r="K83" s="21"/>
      <c r="L83" s="21"/>
      <c r="M83" s="21"/>
      <c r="N83" s="21"/>
      <c r="O83" s="21">
        <v>20</v>
      </c>
      <c r="P83" s="21">
        <v>12</v>
      </c>
      <c r="Q83" s="21">
        <v>0</v>
      </c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>
        <v>20</v>
      </c>
      <c r="AN83" s="21">
        <v>12</v>
      </c>
      <c r="AO83" s="21"/>
      <c r="AP83" s="21"/>
      <c r="AQ83" s="21"/>
      <c r="AR83" s="21"/>
    </row>
    <row r="84" spans="1:44" ht="15.75" thickBot="1" x14ac:dyDescent="0.3">
      <c r="A84" s="21" t="s">
        <v>650</v>
      </c>
      <c r="B84" s="21" t="s">
        <v>644</v>
      </c>
      <c r="C84" s="21" t="s">
        <v>231</v>
      </c>
      <c r="D84" s="21" t="s">
        <v>332</v>
      </c>
      <c r="E84" s="21" t="s">
        <v>52</v>
      </c>
      <c r="F84" s="21">
        <v>31</v>
      </c>
      <c r="G84" s="21">
        <v>1</v>
      </c>
      <c r="H84" s="21"/>
      <c r="I84" s="21"/>
      <c r="J84" s="21"/>
      <c r="K84" s="21"/>
      <c r="L84" s="21"/>
      <c r="M84" s="21"/>
      <c r="N84" s="21"/>
      <c r="O84" s="21">
        <v>30</v>
      </c>
      <c r="P84" s="21">
        <v>1</v>
      </c>
      <c r="Q84" s="21">
        <v>15</v>
      </c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>
        <v>1</v>
      </c>
      <c r="AC84" s="21"/>
      <c r="AD84" s="21"/>
      <c r="AE84" s="21"/>
      <c r="AF84" s="21">
        <v>12</v>
      </c>
      <c r="AG84" s="21"/>
      <c r="AH84" s="21"/>
      <c r="AI84" s="21"/>
      <c r="AJ84" s="21"/>
      <c r="AK84" s="21"/>
      <c r="AL84" s="21"/>
      <c r="AM84" s="21">
        <v>8</v>
      </c>
      <c r="AN84" s="21"/>
      <c r="AO84" s="21">
        <v>10</v>
      </c>
      <c r="AP84" s="21">
        <v>15</v>
      </c>
      <c r="AQ84" s="21"/>
      <c r="AR84" s="21"/>
    </row>
    <row r="85" spans="1:44" ht="15.75" thickBot="1" x14ac:dyDescent="0.3">
      <c r="A85" s="21" t="s">
        <v>651</v>
      </c>
      <c r="B85" s="21" t="s">
        <v>644</v>
      </c>
      <c r="C85" s="21" t="s">
        <v>326</v>
      </c>
      <c r="D85" s="21" t="s">
        <v>327</v>
      </c>
      <c r="E85" s="21" t="s">
        <v>177</v>
      </c>
      <c r="F85" s="21">
        <v>75</v>
      </c>
      <c r="G85" s="21">
        <v>8</v>
      </c>
      <c r="H85" s="21"/>
      <c r="I85" s="21"/>
      <c r="J85" s="21"/>
      <c r="K85" s="21">
        <v>6</v>
      </c>
      <c r="L85" s="21">
        <v>0</v>
      </c>
      <c r="M85" s="21"/>
      <c r="N85" s="21"/>
      <c r="O85" s="21">
        <v>61</v>
      </c>
      <c r="P85" s="21">
        <v>8</v>
      </c>
      <c r="Q85" s="21">
        <v>25</v>
      </c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>
        <v>8</v>
      </c>
      <c r="AC85" s="21">
        <v>3</v>
      </c>
      <c r="AD85" s="21"/>
      <c r="AE85" s="21"/>
      <c r="AF85" s="21"/>
      <c r="AG85" s="21"/>
      <c r="AH85" s="21"/>
      <c r="AI85" s="21"/>
      <c r="AJ85" s="21"/>
      <c r="AK85" s="21"/>
      <c r="AL85" s="21"/>
      <c r="AM85" s="21">
        <v>25</v>
      </c>
      <c r="AN85" s="21">
        <v>6</v>
      </c>
      <c r="AO85" s="21">
        <v>8</v>
      </c>
      <c r="AP85" s="21">
        <v>25</v>
      </c>
      <c r="AQ85" s="21"/>
      <c r="AR85" s="21"/>
    </row>
    <row r="86" spans="1:44" ht="15.75" thickBot="1" x14ac:dyDescent="0.3">
      <c r="A86" s="21" t="s">
        <v>651</v>
      </c>
      <c r="B86" s="21" t="s">
        <v>644</v>
      </c>
      <c r="C86" s="21" t="s">
        <v>436</v>
      </c>
      <c r="D86" s="21" t="s">
        <v>422</v>
      </c>
      <c r="E86" s="21" t="s">
        <v>52</v>
      </c>
      <c r="F86" s="21">
        <v>73</v>
      </c>
      <c r="G86" s="21">
        <v>10</v>
      </c>
      <c r="H86" s="21"/>
      <c r="I86" s="21"/>
      <c r="J86" s="21"/>
      <c r="K86" s="21"/>
      <c r="L86" s="21"/>
      <c r="M86" s="21"/>
      <c r="N86" s="21"/>
      <c r="O86" s="21">
        <v>63</v>
      </c>
      <c r="P86" s="21">
        <v>10</v>
      </c>
      <c r="Q86" s="21">
        <v>15</v>
      </c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>
        <v>10</v>
      </c>
      <c r="AC86" s="21">
        <v>4</v>
      </c>
      <c r="AD86" s="21"/>
      <c r="AE86" s="21"/>
      <c r="AF86" s="21">
        <v>20</v>
      </c>
      <c r="AG86" s="21"/>
      <c r="AH86" s="21">
        <v>4</v>
      </c>
      <c r="AI86" s="21"/>
      <c r="AJ86" s="21"/>
      <c r="AK86" s="21"/>
      <c r="AL86" s="21"/>
      <c r="AM86" s="21">
        <v>10</v>
      </c>
      <c r="AN86" s="21">
        <v>15</v>
      </c>
      <c r="AO86" s="21">
        <v>10</v>
      </c>
      <c r="AP86" s="21">
        <v>15</v>
      </c>
      <c r="AQ86" s="21"/>
      <c r="AR86" s="21"/>
    </row>
    <row r="87" spans="1:44" ht="15.75" thickBot="1" x14ac:dyDescent="0.3">
      <c r="A87" s="21" t="s">
        <v>651</v>
      </c>
      <c r="B87" s="21" t="s">
        <v>644</v>
      </c>
      <c r="C87" s="21" t="s">
        <v>662</v>
      </c>
      <c r="D87" s="21" t="s">
        <v>663</v>
      </c>
      <c r="E87" s="21" t="s">
        <v>34</v>
      </c>
      <c r="F87" s="21">
        <v>66</v>
      </c>
      <c r="G87" s="21">
        <v>20</v>
      </c>
      <c r="H87" s="21"/>
      <c r="I87" s="21"/>
      <c r="J87" s="21"/>
      <c r="K87" s="21"/>
      <c r="L87" s="21"/>
      <c r="M87" s="21"/>
      <c r="N87" s="21"/>
      <c r="O87" s="21">
        <v>46</v>
      </c>
      <c r="P87" s="21">
        <v>45</v>
      </c>
      <c r="Q87" s="21">
        <v>20</v>
      </c>
      <c r="R87" s="21"/>
      <c r="S87" s="21"/>
      <c r="T87" s="21"/>
      <c r="U87" s="21"/>
      <c r="V87" s="21"/>
      <c r="W87" s="21">
        <v>20</v>
      </c>
      <c r="X87" s="21"/>
      <c r="Y87" s="21"/>
      <c r="Z87" s="21"/>
      <c r="AA87" s="21"/>
      <c r="AB87" s="21">
        <v>25</v>
      </c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>
        <v>20</v>
      </c>
      <c r="AN87" s="21">
        <v>12</v>
      </c>
      <c r="AO87" s="21">
        <v>6</v>
      </c>
      <c r="AP87" s="21">
        <v>20</v>
      </c>
      <c r="AQ87" s="21"/>
      <c r="AR87" s="21"/>
    </row>
    <row r="88" spans="1:44" ht="15.75" thickBot="1" x14ac:dyDescent="0.3">
      <c r="A88" s="21" t="s">
        <v>653</v>
      </c>
      <c r="B88" s="21" t="s">
        <v>644</v>
      </c>
      <c r="C88" s="21" t="s">
        <v>646</v>
      </c>
      <c r="D88" s="21" t="s">
        <v>645</v>
      </c>
      <c r="E88" s="21" t="s">
        <v>52</v>
      </c>
      <c r="F88" s="21">
        <v>68</v>
      </c>
      <c r="G88" s="21">
        <v>0</v>
      </c>
      <c r="H88" s="21"/>
      <c r="I88" s="21"/>
      <c r="J88" s="21"/>
      <c r="K88" s="21"/>
      <c r="L88" s="21"/>
      <c r="M88" s="21"/>
      <c r="N88" s="21"/>
      <c r="O88" s="21">
        <v>68</v>
      </c>
      <c r="P88" s="21">
        <v>0</v>
      </c>
      <c r="Q88" s="21">
        <v>15</v>
      </c>
      <c r="R88" s="21"/>
      <c r="S88" s="21"/>
      <c r="T88" s="21">
        <v>6</v>
      </c>
      <c r="U88" s="21">
        <v>12</v>
      </c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>
        <v>20</v>
      </c>
      <c r="AI88" s="21"/>
      <c r="AJ88" s="21"/>
      <c r="AK88" s="21"/>
      <c r="AL88" s="21"/>
      <c r="AM88" s="21">
        <v>20</v>
      </c>
      <c r="AN88" s="21"/>
      <c r="AO88" s="21">
        <v>10</v>
      </c>
      <c r="AP88" s="21">
        <v>15</v>
      </c>
      <c r="AQ88" s="21"/>
      <c r="AR88" s="21"/>
    </row>
    <row r="89" spans="1:44" ht="15.75" thickBot="1" x14ac:dyDescent="0.3">
      <c r="A89" s="21" t="s">
        <v>653</v>
      </c>
      <c r="B89" s="21" t="s">
        <v>644</v>
      </c>
      <c r="C89" s="21" t="s">
        <v>390</v>
      </c>
      <c r="D89" s="21" t="s">
        <v>391</v>
      </c>
      <c r="E89" s="21" t="s">
        <v>13</v>
      </c>
      <c r="F89" s="21">
        <v>65</v>
      </c>
      <c r="G89" s="21">
        <v>0</v>
      </c>
      <c r="H89" s="21"/>
      <c r="I89" s="21"/>
      <c r="J89" s="21"/>
      <c r="K89" s="21">
        <v>26</v>
      </c>
      <c r="L89" s="21">
        <v>0</v>
      </c>
      <c r="M89" s="21"/>
      <c r="N89" s="21"/>
      <c r="O89" s="21">
        <v>39</v>
      </c>
      <c r="P89" s="21">
        <v>0</v>
      </c>
      <c r="Q89" s="21">
        <v>0</v>
      </c>
      <c r="R89" s="21"/>
      <c r="S89" s="21"/>
      <c r="T89" s="21">
        <v>2</v>
      </c>
      <c r="U89" s="21"/>
      <c r="V89" s="21"/>
      <c r="W89" s="21"/>
      <c r="X89" s="21"/>
      <c r="Y89" s="21"/>
      <c r="Z89" s="21"/>
      <c r="AA89" s="21">
        <v>15</v>
      </c>
      <c r="AB89" s="21"/>
      <c r="AC89" s="21"/>
      <c r="AD89" s="21"/>
      <c r="AE89" s="21"/>
      <c r="AF89" s="21">
        <v>10</v>
      </c>
      <c r="AG89" s="21"/>
      <c r="AH89" s="21"/>
      <c r="AI89" s="21"/>
      <c r="AJ89" s="21"/>
      <c r="AK89" s="21"/>
      <c r="AL89" s="21"/>
      <c r="AM89" s="21">
        <v>12</v>
      </c>
      <c r="AN89" s="21"/>
      <c r="AO89" s="21"/>
      <c r="AP89" s="21"/>
      <c r="AQ89" s="21"/>
      <c r="AR89" s="21"/>
    </row>
    <row r="90" spans="1:44" ht="15.75" thickBot="1" x14ac:dyDescent="0.3">
      <c r="A90" s="21" t="s">
        <v>653</v>
      </c>
      <c r="B90" s="21" t="s">
        <v>644</v>
      </c>
      <c r="C90" s="21" t="s">
        <v>231</v>
      </c>
      <c r="D90" s="21" t="s">
        <v>217</v>
      </c>
      <c r="E90" s="21" t="s">
        <v>52</v>
      </c>
      <c r="F90" s="21">
        <v>60</v>
      </c>
      <c r="G90" s="21">
        <v>20</v>
      </c>
      <c r="H90" s="21"/>
      <c r="I90" s="21"/>
      <c r="J90" s="21"/>
      <c r="K90" s="21"/>
      <c r="L90" s="21"/>
      <c r="M90" s="21"/>
      <c r="N90" s="21"/>
      <c r="O90" s="21">
        <v>40</v>
      </c>
      <c r="P90" s="21">
        <v>27</v>
      </c>
      <c r="Q90" s="21">
        <v>35</v>
      </c>
      <c r="R90" s="21"/>
      <c r="S90" s="21"/>
      <c r="T90" s="21"/>
      <c r="U90" s="21"/>
      <c r="V90" s="21"/>
      <c r="W90" s="21">
        <v>15</v>
      </c>
      <c r="X90" s="21"/>
      <c r="Y90" s="21"/>
      <c r="Z90" s="21"/>
      <c r="AA90" s="21"/>
      <c r="AB90" s="21">
        <v>2</v>
      </c>
      <c r="AC90" s="21">
        <v>20</v>
      </c>
      <c r="AD90" s="21">
        <v>10</v>
      </c>
      <c r="AE90" s="21"/>
      <c r="AF90" s="21"/>
      <c r="AG90" s="21"/>
      <c r="AH90" s="21"/>
      <c r="AI90" s="21"/>
      <c r="AJ90" s="21"/>
      <c r="AK90" s="21"/>
      <c r="AL90" s="21"/>
      <c r="AM90" s="21"/>
      <c r="AN90" s="21">
        <v>12</v>
      </c>
      <c r="AO90" s="21">
        <v>20</v>
      </c>
      <c r="AP90" s="21">
        <v>25</v>
      </c>
      <c r="AQ90" s="21"/>
      <c r="AR90" s="21"/>
    </row>
    <row r="91" spans="1:44" ht="15.75" thickBot="1" x14ac:dyDescent="0.3">
      <c r="A91" s="21" t="s">
        <v>657</v>
      </c>
      <c r="B91" s="21" t="s">
        <v>644</v>
      </c>
      <c r="C91" s="21" t="s">
        <v>708</v>
      </c>
      <c r="D91" s="21" t="s">
        <v>709</v>
      </c>
      <c r="E91" s="21" t="s">
        <v>294</v>
      </c>
      <c r="F91" s="21">
        <v>30</v>
      </c>
      <c r="G91" s="21">
        <v>0</v>
      </c>
      <c r="H91" s="21"/>
      <c r="I91" s="21"/>
      <c r="J91" s="21"/>
      <c r="K91" s="21"/>
      <c r="L91" s="21"/>
      <c r="M91" s="21"/>
      <c r="N91" s="21"/>
      <c r="O91" s="21">
        <v>30</v>
      </c>
      <c r="P91" s="21">
        <v>0</v>
      </c>
      <c r="Q91" s="21">
        <v>0</v>
      </c>
      <c r="R91" s="21"/>
      <c r="S91" s="21"/>
      <c r="T91" s="21"/>
      <c r="U91" s="21"/>
      <c r="V91" s="21"/>
      <c r="W91" s="21"/>
      <c r="X91" s="21"/>
      <c r="Y91" s="21"/>
      <c r="Z91" s="21">
        <v>15</v>
      </c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>
        <v>15</v>
      </c>
      <c r="AN91" s="21"/>
      <c r="AO91" s="21"/>
      <c r="AP91" s="21"/>
      <c r="AQ91" s="21"/>
      <c r="AR91" s="21"/>
    </row>
    <row r="92" spans="1:44" ht="15.75" thickBot="1" x14ac:dyDescent="0.3">
      <c r="A92" s="21" t="s">
        <v>650</v>
      </c>
      <c r="B92" s="21" t="s">
        <v>644</v>
      </c>
      <c r="C92" s="21" t="s">
        <v>587</v>
      </c>
      <c r="D92" s="21" t="s">
        <v>532</v>
      </c>
      <c r="E92" s="21" t="s">
        <v>34</v>
      </c>
      <c r="F92" s="21">
        <v>32</v>
      </c>
      <c r="G92" s="21">
        <v>10</v>
      </c>
      <c r="H92" s="21"/>
      <c r="I92" s="21"/>
      <c r="J92" s="21"/>
      <c r="K92" s="21"/>
      <c r="L92" s="21"/>
      <c r="M92" s="21"/>
      <c r="N92" s="21"/>
      <c r="O92" s="21">
        <v>22</v>
      </c>
      <c r="P92" s="21">
        <v>10</v>
      </c>
      <c r="Q92" s="21">
        <v>1</v>
      </c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>
        <v>6</v>
      </c>
      <c r="AL92" s="21">
        <v>12</v>
      </c>
      <c r="AM92" s="21">
        <v>4</v>
      </c>
      <c r="AN92" s="21"/>
      <c r="AO92" s="21"/>
      <c r="AP92" s="21">
        <v>1</v>
      </c>
      <c r="AQ92" s="21"/>
      <c r="AR92" s="21">
        <v>10</v>
      </c>
    </row>
    <row r="93" spans="1:44" ht="15.75" thickBot="1" x14ac:dyDescent="0.3">
      <c r="A93" s="21" t="s">
        <v>651</v>
      </c>
      <c r="B93" s="21" t="s">
        <v>644</v>
      </c>
      <c r="C93" s="21" t="s">
        <v>178</v>
      </c>
      <c r="D93" s="21" t="s">
        <v>740</v>
      </c>
      <c r="E93" s="21" t="s">
        <v>42</v>
      </c>
      <c r="F93" s="21">
        <v>65</v>
      </c>
      <c r="G93" s="21">
        <v>20</v>
      </c>
      <c r="H93" s="21"/>
      <c r="I93" s="21"/>
      <c r="J93" s="21"/>
      <c r="K93" s="21"/>
      <c r="L93" s="21"/>
      <c r="M93" s="21"/>
      <c r="N93" s="21"/>
      <c r="O93" s="21">
        <v>45</v>
      </c>
      <c r="P93" s="21">
        <v>20</v>
      </c>
      <c r="Q93" s="21">
        <v>0</v>
      </c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>
        <v>25</v>
      </c>
      <c r="AL93" s="21"/>
      <c r="AM93" s="21"/>
      <c r="AN93" s="21">
        <v>20</v>
      </c>
      <c r="AO93" s="21">
        <v>20</v>
      </c>
      <c r="AP93" s="21"/>
      <c r="AQ93" s="21"/>
      <c r="AR93" s="21"/>
    </row>
    <row r="94" spans="1:44" ht="15.75" thickBot="1" x14ac:dyDescent="0.3">
      <c r="A94" s="21" t="s">
        <v>651</v>
      </c>
      <c r="B94" s="21" t="s">
        <v>644</v>
      </c>
      <c r="C94" s="21" t="s">
        <v>596</v>
      </c>
      <c r="D94" s="21" t="s">
        <v>593</v>
      </c>
      <c r="E94" s="21" t="s">
        <v>34</v>
      </c>
      <c r="F94" s="21">
        <v>54</v>
      </c>
      <c r="G94" s="21">
        <v>12</v>
      </c>
      <c r="H94" s="21"/>
      <c r="I94" s="21"/>
      <c r="J94" s="21"/>
      <c r="K94" s="21"/>
      <c r="L94" s="21"/>
      <c r="M94" s="21"/>
      <c r="N94" s="21"/>
      <c r="O94" s="21">
        <v>42</v>
      </c>
      <c r="P94" s="21">
        <v>12</v>
      </c>
      <c r="Q94" s="21">
        <v>10</v>
      </c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>
        <v>10</v>
      </c>
      <c r="AD94" s="21"/>
      <c r="AE94" s="21"/>
      <c r="AF94" s="21">
        <v>10</v>
      </c>
      <c r="AG94" s="21"/>
      <c r="AH94" s="21"/>
      <c r="AI94" s="21"/>
      <c r="AJ94" s="21"/>
      <c r="AK94" s="21"/>
      <c r="AL94" s="21"/>
      <c r="AM94" s="21"/>
      <c r="AN94" s="21">
        <v>10</v>
      </c>
      <c r="AO94" s="21">
        <v>12</v>
      </c>
      <c r="AP94" s="21">
        <v>10</v>
      </c>
      <c r="AQ94" s="21"/>
      <c r="AR94" s="21"/>
    </row>
    <row r="95" spans="1:44" ht="15.75" thickBot="1" x14ac:dyDescent="0.3">
      <c r="A95" s="21" t="s">
        <v>797</v>
      </c>
      <c r="B95" s="21" t="s">
        <v>644</v>
      </c>
      <c r="C95" s="21" t="s">
        <v>700</v>
      </c>
      <c r="D95" s="21" t="s">
        <v>699</v>
      </c>
      <c r="E95" s="21" t="s">
        <v>184</v>
      </c>
      <c r="F95" s="21">
        <v>105</v>
      </c>
      <c r="G95" s="21">
        <v>20</v>
      </c>
      <c r="H95" s="21"/>
      <c r="I95" s="21"/>
      <c r="J95" s="21"/>
      <c r="K95" s="21"/>
      <c r="L95" s="21"/>
      <c r="M95" s="21"/>
      <c r="N95" s="21"/>
      <c r="O95" s="21">
        <v>85</v>
      </c>
      <c r="P95" s="21">
        <v>30</v>
      </c>
      <c r="Q95" s="21">
        <v>37</v>
      </c>
      <c r="R95" s="21"/>
      <c r="S95" s="21"/>
      <c r="T95" s="21"/>
      <c r="U95" s="21"/>
      <c r="V95" s="21"/>
      <c r="W95" s="21"/>
      <c r="X95" s="21"/>
      <c r="Y95" s="21"/>
      <c r="Z95" s="21"/>
      <c r="AA95" s="21">
        <v>8</v>
      </c>
      <c r="AB95" s="21">
        <v>15</v>
      </c>
      <c r="AC95" s="21">
        <v>12</v>
      </c>
      <c r="AD95" s="21">
        <v>12</v>
      </c>
      <c r="AE95" s="21"/>
      <c r="AF95" s="21"/>
      <c r="AG95" s="21"/>
      <c r="AH95" s="21"/>
      <c r="AI95" s="21"/>
      <c r="AJ95" s="21"/>
      <c r="AK95" s="21">
        <v>25</v>
      </c>
      <c r="AL95" s="21">
        <v>20</v>
      </c>
      <c r="AM95" s="21"/>
      <c r="AN95" s="21">
        <v>15</v>
      </c>
      <c r="AO95" s="21">
        <v>20</v>
      </c>
      <c r="AP95" s="21">
        <v>25</v>
      </c>
      <c r="AQ95" s="21"/>
      <c r="AR95" s="21"/>
    </row>
    <row r="96" spans="1:44" ht="15.75" thickBot="1" x14ac:dyDescent="0.3">
      <c r="A96" s="21" t="s">
        <v>652</v>
      </c>
      <c r="B96" s="21" t="s">
        <v>644</v>
      </c>
      <c r="C96" s="21" t="s">
        <v>396</v>
      </c>
      <c r="D96" s="21" t="s">
        <v>397</v>
      </c>
      <c r="E96" s="21" t="s">
        <v>13</v>
      </c>
      <c r="F96" s="21">
        <v>72</v>
      </c>
      <c r="G96" s="21">
        <v>20</v>
      </c>
      <c r="H96" s="21"/>
      <c r="I96" s="21"/>
      <c r="J96" s="21"/>
      <c r="K96" s="21">
        <v>6</v>
      </c>
      <c r="L96" s="21">
        <v>30</v>
      </c>
      <c r="M96" s="21"/>
      <c r="N96" s="21"/>
      <c r="O96" s="21">
        <v>46</v>
      </c>
      <c r="P96" s="21">
        <v>30</v>
      </c>
      <c r="Q96" s="21">
        <v>4</v>
      </c>
      <c r="R96" s="21"/>
      <c r="S96" s="21"/>
      <c r="T96" s="21">
        <v>10</v>
      </c>
      <c r="U96" s="21"/>
      <c r="V96" s="21"/>
      <c r="W96" s="21">
        <v>15</v>
      </c>
      <c r="X96" s="21"/>
      <c r="Y96" s="21"/>
      <c r="Z96" s="21"/>
      <c r="AA96" s="21"/>
      <c r="AB96" s="21"/>
      <c r="AC96" s="21"/>
      <c r="AD96" s="21"/>
      <c r="AE96" s="21"/>
      <c r="AF96" s="21"/>
      <c r="AG96" s="21">
        <v>15</v>
      </c>
      <c r="AH96" s="21">
        <v>15</v>
      </c>
      <c r="AI96" s="21"/>
      <c r="AJ96" s="21"/>
      <c r="AK96" s="21"/>
      <c r="AL96" s="21"/>
      <c r="AM96" s="21"/>
      <c r="AN96" s="21">
        <v>6</v>
      </c>
      <c r="AO96" s="21">
        <v>4</v>
      </c>
      <c r="AP96" s="21"/>
      <c r="AQ96" s="21"/>
      <c r="AR96" s="21">
        <v>15</v>
      </c>
    </row>
    <row r="97" spans="1:44" ht="15.75" thickBot="1" x14ac:dyDescent="0.3">
      <c r="A97" s="21" t="s">
        <v>650</v>
      </c>
      <c r="B97" s="21" t="s">
        <v>644</v>
      </c>
      <c r="C97" s="21" t="s">
        <v>508</v>
      </c>
      <c r="D97" s="21" t="s">
        <v>509</v>
      </c>
      <c r="E97" s="21" t="s">
        <v>179</v>
      </c>
      <c r="F97" s="21">
        <v>32</v>
      </c>
      <c r="G97" s="21">
        <v>12</v>
      </c>
      <c r="H97" s="21"/>
      <c r="I97" s="21"/>
      <c r="J97" s="21"/>
      <c r="K97" s="21">
        <v>20</v>
      </c>
      <c r="L97" s="21">
        <v>0</v>
      </c>
      <c r="M97" s="21"/>
      <c r="N97" s="21"/>
      <c r="O97" s="21">
        <v>0</v>
      </c>
      <c r="P97" s="21">
        <v>12</v>
      </c>
      <c r="Q97" s="21">
        <v>0</v>
      </c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>
        <v>12</v>
      </c>
    </row>
    <row r="98" spans="1:44" ht="15.75" thickBot="1" x14ac:dyDescent="0.3">
      <c r="A98" s="21" t="s">
        <v>651</v>
      </c>
      <c r="B98" s="21" t="s">
        <v>644</v>
      </c>
      <c r="C98" s="21" t="s">
        <v>695</v>
      </c>
      <c r="D98" s="21" t="s">
        <v>694</v>
      </c>
      <c r="E98" s="21" t="s">
        <v>48</v>
      </c>
      <c r="F98" s="21">
        <v>62</v>
      </c>
      <c r="G98" s="21">
        <v>20</v>
      </c>
      <c r="H98" s="21"/>
      <c r="I98" s="21"/>
      <c r="J98" s="21"/>
      <c r="K98" s="21"/>
      <c r="L98" s="21"/>
      <c r="M98" s="21"/>
      <c r="N98" s="21">
        <v>42</v>
      </c>
      <c r="O98" s="21">
        <v>20</v>
      </c>
      <c r="P98" s="21">
        <v>8</v>
      </c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>
        <v>4</v>
      </c>
      <c r="AL98" s="21">
        <v>15</v>
      </c>
      <c r="AM98" s="21">
        <v>8</v>
      </c>
      <c r="AN98" s="21"/>
      <c r="AO98" s="21">
        <v>8</v>
      </c>
      <c r="AP98" s="21">
        <v>20</v>
      </c>
      <c r="AQ98" s="21"/>
      <c r="AR98" s="21">
        <v>15</v>
      </c>
    </row>
    <row r="99" spans="1:44" ht="15.75" thickBot="1" x14ac:dyDescent="0.3">
      <c r="A99" s="21" t="s">
        <v>653</v>
      </c>
      <c r="B99" s="21" t="s">
        <v>644</v>
      </c>
      <c r="C99" s="21" t="s">
        <v>232</v>
      </c>
      <c r="D99" s="21" t="s">
        <v>233</v>
      </c>
      <c r="E99" s="21" t="s">
        <v>52</v>
      </c>
      <c r="F99" s="21">
        <v>74</v>
      </c>
      <c r="G99" s="21">
        <v>20</v>
      </c>
      <c r="H99" s="21"/>
      <c r="I99" s="21"/>
      <c r="J99" s="21"/>
      <c r="K99" s="21">
        <v>19</v>
      </c>
      <c r="L99" s="21">
        <v>10</v>
      </c>
      <c r="M99" s="21"/>
      <c r="N99" s="21"/>
      <c r="O99" s="21">
        <v>35</v>
      </c>
      <c r="P99" s="21">
        <v>20</v>
      </c>
      <c r="Q99" s="21">
        <v>20</v>
      </c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>
        <v>20</v>
      </c>
      <c r="AO99" s="21">
        <v>15</v>
      </c>
      <c r="AP99" s="21">
        <v>20</v>
      </c>
      <c r="AQ99" s="21"/>
      <c r="AR99" s="21">
        <v>20</v>
      </c>
    </row>
    <row r="100" spans="1:44" ht="15.75" thickBot="1" x14ac:dyDescent="0.3">
      <c r="A100" s="21" t="s">
        <v>650</v>
      </c>
      <c r="B100" s="21" t="s">
        <v>644</v>
      </c>
      <c r="C100" s="21" t="s">
        <v>407</v>
      </c>
      <c r="D100" s="21" t="s">
        <v>393</v>
      </c>
      <c r="E100" s="21" t="s">
        <v>13</v>
      </c>
      <c r="F100" s="21">
        <v>37</v>
      </c>
      <c r="G100" s="21">
        <v>15</v>
      </c>
      <c r="H100" s="21"/>
      <c r="I100" s="21"/>
      <c r="J100" s="21"/>
      <c r="K100" s="21">
        <v>0</v>
      </c>
      <c r="L100" s="21">
        <v>27</v>
      </c>
      <c r="M100" s="21"/>
      <c r="N100" s="21"/>
      <c r="O100" s="21">
        <v>22</v>
      </c>
      <c r="P100" s="21">
        <v>15</v>
      </c>
      <c r="Q100" s="21">
        <v>0</v>
      </c>
      <c r="R100" s="21"/>
      <c r="S100" s="21"/>
      <c r="T100" s="21"/>
      <c r="U100" s="21"/>
      <c r="V100" s="21"/>
      <c r="W100" s="21">
        <v>15</v>
      </c>
      <c r="X100" s="21"/>
      <c r="Y100" s="21"/>
      <c r="Z100" s="21"/>
      <c r="AA100" s="21"/>
      <c r="AB100" s="21"/>
      <c r="AC100" s="21"/>
      <c r="AD100" s="21"/>
      <c r="AE100" s="21"/>
      <c r="AF100" s="21">
        <v>10</v>
      </c>
      <c r="AG100" s="21"/>
      <c r="AH100" s="21">
        <v>4</v>
      </c>
      <c r="AI100" s="21"/>
      <c r="AJ100" s="21"/>
      <c r="AK100" s="21"/>
      <c r="AL100" s="21"/>
      <c r="AM100" s="21"/>
      <c r="AN100" s="21"/>
      <c r="AO100" s="21"/>
      <c r="AP100" s="21"/>
      <c r="AQ100" s="21"/>
      <c r="AR100" s="21">
        <v>8</v>
      </c>
    </row>
    <row r="101" spans="1:44" ht="15.75" thickBot="1" x14ac:dyDescent="0.3">
      <c r="A101" s="21" t="s">
        <v>651</v>
      </c>
      <c r="B101" s="21" t="s">
        <v>644</v>
      </c>
      <c r="C101" s="21" t="s">
        <v>302</v>
      </c>
      <c r="D101" s="21" t="s">
        <v>632</v>
      </c>
      <c r="E101" s="21" t="s">
        <v>34</v>
      </c>
      <c r="F101" s="21">
        <v>68</v>
      </c>
      <c r="G101" s="21">
        <v>20</v>
      </c>
      <c r="H101" s="21"/>
      <c r="I101" s="21"/>
      <c r="J101" s="21"/>
      <c r="K101" s="21"/>
      <c r="L101" s="21"/>
      <c r="M101" s="21"/>
      <c r="N101" s="21"/>
      <c r="O101" s="21">
        <v>48</v>
      </c>
      <c r="P101" s="21">
        <v>20</v>
      </c>
      <c r="Q101" s="21">
        <v>0</v>
      </c>
      <c r="R101" s="21"/>
      <c r="S101" s="21"/>
      <c r="T101" s="21">
        <v>20</v>
      </c>
      <c r="U101" s="21">
        <v>20</v>
      </c>
      <c r="V101" s="21"/>
      <c r="W101" s="21"/>
      <c r="X101" s="21"/>
      <c r="Y101" s="21"/>
      <c r="Z101" s="21"/>
      <c r="AA101" s="21">
        <v>8</v>
      </c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>
        <v>20</v>
      </c>
      <c r="AR101" s="21"/>
    </row>
    <row r="102" spans="1:44" ht="15.75" thickBot="1" x14ac:dyDescent="0.3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</row>
    <row r="103" spans="1:44" ht="15.75" thickBot="1" x14ac:dyDescent="0.3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</row>
    <row r="104" spans="1:44" ht="15.75" thickBot="1" x14ac:dyDescent="0.3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</row>
    <row r="105" spans="1:44" ht="15.75" thickBot="1" x14ac:dyDescent="0.3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</row>
    <row r="106" spans="1:44" ht="15.75" thickBot="1" x14ac:dyDescent="0.3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</row>
    <row r="107" spans="1:44" ht="15.75" thickBot="1" x14ac:dyDescent="0.3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</row>
    <row r="108" spans="1:44" ht="15.75" thickBot="1" x14ac:dyDescent="0.3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</row>
    <row r="109" spans="1:44" ht="15.75" thickBot="1" x14ac:dyDescent="0.3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</row>
    <row r="110" spans="1:44" ht="15.75" thickBot="1" x14ac:dyDescent="0.3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</row>
    <row r="111" spans="1:44" ht="15.75" thickBot="1" x14ac:dyDescent="0.3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</row>
    <row r="112" spans="1:44" ht="15.75" thickBot="1" x14ac:dyDescent="0.3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</row>
    <row r="113" spans="1:44" ht="15.75" thickBot="1" x14ac:dyDescent="0.3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</row>
    <row r="114" spans="1:44" ht="15.75" thickBot="1" x14ac:dyDescent="0.3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</row>
    <row r="115" spans="1:44" ht="15.75" thickBot="1" x14ac:dyDescent="0.3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</row>
    <row r="116" spans="1:44" ht="15.75" thickBot="1" x14ac:dyDescent="0.3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</row>
    <row r="117" spans="1:44" ht="15.75" thickBot="1" x14ac:dyDescent="0.3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</row>
    <row r="118" spans="1:44" ht="15.75" thickBot="1" x14ac:dyDescent="0.3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</row>
    <row r="119" spans="1:44" ht="15.75" thickBot="1" x14ac:dyDescent="0.3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</row>
    <row r="120" spans="1:44" ht="15.75" thickBot="1" x14ac:dyDescent="0.3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</row>
    <row r="121" spans="1:44" ht="15.75" thickBot="1" x14ac:dyDescent="0.3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</row>
    <row r="122" spans="1:44" ht="15.75" thickBot="1" x14ac:dyDescent="0.3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</row>
    <row r="123" spans="1:44" ht="15.75" thickBot="1" x14ac:dyDescent="0.3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</row>
    <row r="124" spans="1:44" ht="15.75" thickBot="1" x14ac:dyDescent="0.3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</row>
    <row r="125" spans="1:44" ht="15.75" thickBot="1" x14ac:dyDescent="0.3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</row>
    <row r="126" spans="1:44" ht="15.75" thickBot="1" x14ac:dyDescent="0.3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</row>
    <row r="127" spans="1:44" ht="15.75" thickBot="1" x14ac:dyDescent="0.3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</row>
    <row r="128" spans="1:44" ht="15.75" thickBot="1" x14ac:dyDescent="0.3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</row>
    <row r="129" spans="1:44" ht="15.75" thickBot="1" x14ac:dyDescent="0.3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</row>
    <row r="130" spans="1:44" ht="15.75" thickBot="1" x14ac:dyDescent="0.3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</row>
    <row r="131" spans="1:44" ht="15.75" thickBot="1" x14ac:dyDescent="0.3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</row>
    <row r="132" spans="1:44" ht="15.75" thickBot="1" x14ac:dyDescent="0.3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</row>
    <row r="133" spans="1:44" ht="15.75" thickBot="1" x14ac:dyDescent="0.3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</row>
    <row r="134" spans="1:44" ht="15.75" thickBot="1" x14ac:dyDescent="0.3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</row>
    <row r="135" spans="1:44" ht="15.75" thickBot="1" x14ac:dyDescent="0.3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</row>
    <row r="136" spans="1:44" ht="15.75" thickBot="1" x14ac:dyDescent="0.3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</row>
    <row r="137" spans="1:44" ht="15.75" thickBot="1" x14ac:dyDescent="0.3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</row>
    <row r="138" spans="1:44" ht="15.75" thickBot="1" x14ac:dyDescent="0.3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</row>
    <row r="139" spans="1:44" ht="15.75" thickBot="1" x14ac:dyDescent="0.3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</row>
    <row r="140" spans="1:44" ht="15.75" thickBot="1" x14ac:dyDescent="0.3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</row>
    <row r="141" spans="1:44" ht="15.75" thickBot="1" x14ac:dyDescent="0.3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</row>
    <row r="142" spans="1:44" ht="15.75" thickBot="1" x14ac:dyDescent="0.3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</row>
    <row r="143" spans="1:44" ht="15.75" thickBot="1" x14ac:dyDescent="0.3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</row>
    <row r="144" spans="1:44" ht="15.75" thickBot="1" x14ac:dyDescent="0.3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</row>
    <row r="145" spans="1:44" ht="15.75" thickBot="1" x14ac:dyDescent="0.3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</row>
    <row r="146" spans="1:44" ht="15.75" thickBot="1" x14ac:dyDescent="0.3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</row>
    <row r="147" spans="1:44" ht="15.75" thickBot="1" x14ac:dyDescent="0.3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</row>
    <row r="148" spans="1:44" ht="15.75" thickBot="1" x14ac:dyDescent="0.3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</row>
    <row r="149" spans="1:44" ht="15.75" thickBot="1" x14ac:dyDescent="0.3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</row>
    <row r="150" spans="1:44" ht="15.75" thickBot="1" x14ac:dyDescent="0.3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</row>
    <row r="151" spans="1:44" ht="15.75" thickBot="1" x14ac:dyDescent="0.3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</row>
    <row r="152" spans="1:44" ht="15.75" thickBot="1" x14ac:dyDescent="0.3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</row>
    <row r="153" spans="1:44" ht="15.75" thickBot="1" x14ac:dyDescent="0.3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</row>
    <row r="154" spans="1:44" ht="15.75" thickBot="1" x14ac:dyDescent="0.3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</row>
    <row r="155" spans="1:44" ht="15.75" thickBot="1" x14ac:dyDescent="0.3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</row>
    <row r="156" spans="1:44" ht="15.75" thickBot="1" x14ac:dyDescent="0.3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</row>
    <row r="157" spans="1:44" ht="15.75" thickBot="1" x14ac:dyDescent="0.3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</row>
    <row r="158" spans="1:44" ht="15.75" thickBot="1" x14ac:dyDescent="0.3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</row>
    <row r="159" spans="1:44" ht="15.75" thickBot="1" x14ac:dyDescent="0.3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</row>
    <row r="160" spans="1:44" ht="15.75" thickBot="1" x14ac:dyDescent="0.3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</row>
    <row r="161" spans="1:44" ht="15.75" thickBot="1" x14ac:dyDescent="0.3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</row>
    <row r="162" spans="1:44" ht="15.75" thickBot="1" x14ac:dyDescent="0.3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</row>
    <row r="163" spans="1:44" ht="15.75" thickBot="1" x14ac:dyDescent="0.3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</row>
    <row r="164" spans="1:44" ht="15.75" thickBot="1" x14ac:dyDescent="0.3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</row>
    <row r="165" spans="1:44" ht="15.75" thickBot="1" x14ac:dyDescent="0.3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</row>
    <row r="166" spans="1:44" ht="15.75" thickBot="1" x14ac:dyDescent="0.3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</row>
    <row r="167" spans="1:44" ht="15.75" thickBot="1" x14ac:dyDescent="0.3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</row>
    <row r="168" spans="1:44" ht="15.75" thickBot="1" x14ac:dyDescent="0.3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</row>
    <row r="169" spans="1:44" ht="15.75" thickBot="1" x14ac:dyDescent="0.3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</row>
    <row r="170" spans="1:44" ht="15.75" thickBot="1" x14ac:dyDescent="0.3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</row>
    <row r="171" spans="1:44" ht="15.75" thickBot="1" x14ac:dyDescent="0.3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</row>
    <row r="172" spans="1:44" ht="15.75" thickBot="1" x14ac:dyDescent="0.3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</row>
    <row r="173" spans="1:44" ht="15.75" thickBot="1" x14ac:dyDescent="0.3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</row>
    <row r="174" spans="1:44" ht="15.75" thickBot="1" x14ac:dyDescent="0.3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</row>
    <row r="175" spans="1:44" ht="15.75" thickBot="1" x14ac:dyDescent="0.3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</row>
    <row r="176" spans="1:44" ht="15.75" thickBot="1" x14ac:dyDescent="0.3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</row>
    <row r="177" spans="1:44" ht="15.75" thickBot="1" x14ac:dyDescent="0.3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</row>
    <row r="178" spans="1:44" ht="15.75" thickBot="1" x14ac:dyDescent="0.3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</row>
    <row r="179" spans="1:44" ht="15.75" thickBot="1" x14ac:dyDescent="0.3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  <c r="AR179" s="21"/>
    </row>
    <row r="180" spans="1:44" ht="15.75" thickBot="1" x14ac:dyDescent="0.3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</row>
    <row r="181" spans="1:44" ht="15.75" thickBot="1" x14ac:dyDescent="0.3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</row>
    <row r="182" spans="1:44" ht="15.75" thickBot="1" x14ac:dyDescent="0.3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  <c r="AR182" s="21"/>
    </row>
    <row r="183" spans="1:44" ht="15.75" thickBot="1" x14ac:dyDescent="0.3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  <c r="AR183" s="21"/>
    </row>
    <row r="184" spans="1:44" ht="15.75" thickBot="1" x14ac:dyDescent="0.3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</row>
    <row r="185" spans="1:44" ht="15.75" thickBot="1" x14ac:dyDescent="0.3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</row>
    <row r="186" spans="1:44" ht="15.75" thickBot="1" x14ac:dyDescent="0.3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  <c r="AR186" s="21"/>
    </row>
    <row r="187" spans="1:44" ht="15.75" thickBot="1" x14ac:dyDescent="0.3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  <c r="AR187" s="21"/>
    </row>
    <row r="188" spans="1:44" ht="15.75" thickBot="1" x14ac:dyDescent="0.3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  <c r="AR188" s="21"/>
    </row>
    <row r="189" spans="1:44" ht="15.75" thickBot="1" x14ac:dyDescent="0.3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  <c r="AR189" s="21"/>
    </row>
    <row r="190" spans="1:44" ht="15.75" thickBot="1" x14ac:dyDescent="0.3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  <c r="AR190" s="21"/>
    </row>
    <row r="191" spans="1:44" ht="15.75" thickBot="1" x14ac:dyDescent="0.3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  <c r="AR191" s="21"/>
    </row>
    <row r="192" spans="1:44" ht="15.75" thickBot="1" x14ac:dyDescent="0.3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  <c r="AR192" s="21"/>
    </row>
    <row r="193" spans="1:44" ht="15.75" thickBot="1" x14ac:dyDescent="0.3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  <c r="AR193" s="21"/>
    </row>
    <row r="194" spans="1:44" ht="15.75" thickBot="1" x14ac:dyDescent="0.3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  <c r="AR194" s="21"/>
    </row>
    <row r="195" spans="1:44" ht="15.75" thickBot="1" x14ac:dyDescent="0.3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  <c r="AR195" s="21"/>
    </row>
    <row r="196" spans="1:44" ht="15.75" thickBot="1" x14ac:dyDescent="0.3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  <c r="AR196" s="21"/>
    </row>
    <row r="197" spans="1:44" ht="15.75" thickBot="1" x14ac:dyDescent="0.3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</row>
    <row r="198" spans="1:44" ht="15.75" thickBot="1" x14ac:dyDescent="0.3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</row>
    <row r="199" spans="1:44" ht="15.75" thickBot="1" x14ac:dyDescent="0.3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  <c r="AR199" s="21"/>
    </row>
    <row r="200" spans="1:44" ht="15.75" thickBot="1" x14ac:dyDescent="0.3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  <c r="AR200" s="21"/>
    </row>
    <row r="201" spans="1:44" ht="15.75" thickBot="1" x14ac:dyDescent="0.3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  <c r="AR201" s="21"/>
    </row>
    <row r="202" spans="1:44" ht="15.75" thickBot="1" x14ac:dyDescent="0.3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1"/>
      <c r="AR202" s="21"/>
    </row>
    <row r="203" spans="1:44" ht="15.75" thickBot="1" x14ac:dyDescent="0.3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1"/>
      <c r="AR203" s="21"/>
    </row>
    <row r="204" spans="1:44" ht="15.75" thickBot="1" x14ac:dyDescent="0.3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  <c r="AR204" s="21"/>
    </row>
    <row r="205" spans="1:44" ht="15.75" thickBot="1" x14ac:dyDescent="0.3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  <c r="AO205" s="21"/>
      <c r="AP205" s="21"/>
      <c r="AQ205" s="21"/>
      <c r="AR205" s="21"/>
    </row>
    <row r="206" spans="1:44" ht="15.75" thickBot="1" x14ac:dyDescent="0.3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  <c r="AN206" s="21"/>
      <c r="AO206" s="21"/>
      <c r="AP206" s="21"/>
      <c r="AQ206" s="21"/>
      <c r="AR206" s="21"/>
    </row>
    <row r="207" spans="1:44" ht="15.75" thickBot="1" x14ac:dyDescent="0.3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1"/>
      <c r="AR207" s="21"/>
    </row>
    <row r="208" spans="1:44" ht="15.75" thickBot="1" x14ac:dyDescent="0.3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  <c r="AO208" s="21"/>
      <c r="AP208" s="21"/>
      <c r="AQ208" s="21"/>
      <c r="AR208" s="21"/>
    </row>
    <row r="209" spans="1:44" ht="15.75" thickBot="1" x14ac:dyDescent="0.3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  <c r="AR209" s="21"/>
    </row>
    <row r="210" spans="1:44" ht="15.75" thickBot="1" x14ac:dyDescent="0.3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  <c r="AR210" s="21"/>
    </row>
    <row r="211" spans="1:44" ht="15.75" thickBot="1" x14ac:dyDescent="0.3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  <c r="AR211" s="21"/>
    </row>
    <row r="212" spans="1:44" ht="15.75" thickBot="1" x14ac:dyDescent="0.3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  <c r="AR212" s="21"/>
    </row>
    <row r="213" spans="1:44" ht="15.75" thickBot="1" x14ac:dyDescent="0.3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  <c r="AR213" s="21"/>
    </row>
    <row r="214" spans="1:44" ht="15.75" thickBot="1" x14ac:dyDescent="0.3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  <c r="AR214" s="21"/>
    </row>
    <row r="215" spans="1:44" ht="15.75" thickBot="1" x14ac:dyDescent="0.3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  <c r="AR215" s="21"/>
    </row>
    <row r="216" spans="1:44" ht="15.75" thickBot="1" x14ac:dyDescent="0.3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</row>
    <row r="217" spans="1:44" ht="15.75" thickBot="1" x14ac:dyDescent="0.3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</row>
    <row r="218" spans="1:44" ht="15.75" thickBot="1" x14ac:dyDescent="0.3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</row>
    <row r="219" spans="1:44" ht="15.75" thickBot="1" x14ac:dyDescent="0.3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  <c r="AR219" s="21"/>
    </row>
    <row r="220" spans="1:44" ht="15.75" thickBot="1" x14ac:dyDescent="0.3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  <c r="AR220" s="21"/>
    </row>
    <row r="221" spans="1:44" ht="15.75" thickBot="1" x14ac:dyDescent="0.3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  <c r="AR221" s="21"/>
    </row>
    <row r="222" spans="1:44" ht="15.75" thickBot="1" x14ac:dyDescent="0.3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  <c r="AR222" s="21"/>
    </row>
    <row r="223" spans="1:44" ht="15.75" thickBot="1" x14ac:dyDescent="0.3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  <c r="AR223" s="21"/>
    </row>
    <row r="224" spans="1:44" ht="15.75" thickBot="1" x14ac:dyDescent="0.3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  <c r="AR224" s="21"/>
    </row>
    <row r="225" spans="1:44" ht="15.75" thickBot="1" x14ac:dyDescent="0.3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  <c r="AR225" s="21"/>
    </row>
    <row r="226" spans="1:44" ht="15.75" thickBot="1" x14ac:dyDescent="0.3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</row>
    <row r="227" spans="1:44" ht="15.75" thickBot="1" x14ac:dyDescent="0.3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  <c r="AR227" s="21"/>
    </row>
    <row r="228" spans="1:44" ht="15.75" thickBot="1" x14ac:dyDescent="0.3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  <c r="AR228" s="21"/>
    </row>
    <row r="229" spans="1:44" ht="15.75" thickBot="1" x14ac:dyDescent="0.3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  <c r="AR229" s="21"/>
    </row>
    <row r="230" spans="1:44" ht="15.75" thickBot="1" x14ac:dyDescent="0.3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  <c r="AN230" s="21"/>
      <c r="AO230" s="21"/>
      <c r="AP230" s="21"/>
      <c r="AQ230" s="21"/>
      <c r="AR230" s="21"/>
    </row>
    <row r="231" spans="1:44" ht="15.75" thickBot="1" x14ac:dyDescent="0.3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  <c r="AN231" s="21"/>
      <c r="AO231" s="21"/>
      <c r="AP231" s="21"/>
      <c r="AQ231" s="21"/>
      <c r="AR231" s="21"/>
    </row>
    <row r="232" spans="1:44" ht="15.75" thickBot="1" x14ac:dyDescent="0.3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  <c r="AN232" s="21"/>
      <c r="AO232" s="21"/>
      <c r="AP232" s="21"/>
      <c r="AQ232" s="21"/>
      <c r="AR232" s="21"/>
    </row>
    <row r="233" spans="1:44" ht="15.75" thickBot="1" x14ac:dyDescent="0.3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  <c r="AR233" s="21"/>
    </row>
    <row r="234" spans="1:44" ht="15.75" thickBot="1" x14ac:dyDescent="0.3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  <c r="AR234" s="21"/>
    </row>
    <row r="235" spans="1:44" ht="15.75" thickBot="1" x14ac:dyDescent="0.3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  <c r="AR235" s="21"/>
    </row>
    <row r="236" spans="1:44" ht="15.75" thickBot="1" x14ac:dyDescent="0.3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  <c r="AR236" s="21"/>
    </row>
    <row r="237" spans="1:44" ht="15.75" thickBot="1" x14ac:dyDescent="0.3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  <c r="AR237" s="21"/>
    </row>
    <row r="238" spans="1:44" ht="15.75" thickBot="1" x14ac:dyDescent="0.3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  <c r="AR238" s="21"/>
    </row>
    <row r="239" spans="1:44" ht="15.75" thickBot="1" x14ac:dyDescent="0.3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  <c r="AR239" s="21"/>
    </row>
    <row r="240" spans="1:44" ht="15.75" thickBot="1" x14ac:dyDescent="0.3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  <c r="AR240" s="21"/>
    </row>
    <row r="241" spans="1:44" ht="15.75" thickBot="1" x14ac:dyDescent="0.3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  <c r="AN241" s="21"/>
      <c r="AO241" s="21"/>
      <c r="AP241" s="21"/>
      <c r="AQ241" s="21"/>
      <c r="AR241" s="21"/>
    </row>
    <row r="242" spans="1:44" ht="15.75" thickBot="1" x14ac:dyDescent="0.3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  <c r="AQ242" s="21"/>
      <c r="AR242" s="21"/>
    </row>
    <row r="243" spans="1:44" ht="15.75" thickBot="1" x14ac:dyDescent="0.3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  <c r="AR243" s="21"/>
    </row>
    <row r="244" spans="1:44" ht="15.75" thickBot="1" x14ac:dyDescent="0.3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  <c r="AR244" s="21"/>
    </row>
    <row r="245" spans="1:44" ht="15.75" thickBot="1" x14ac:dyDescent="0.3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  <c r="AO245" s="21"/>
      <c r="AP245" s="21"/>
      <c r="AQ245" s="21"/>
      <c r="AR245" s="21"/>
    </row>
    <row r="246" spans="1:44" ht="15.75" thickBot="1" x14ac:dyDescent="0.3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21"/>
      <c r="AR246" s="21"/>
    </row>
    <row r="247" spans="1:44" ht="15.75" thickBot="1" x14ac:dyDescent="0.3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  <c r="AR247" s="21"/>
    </row>
    <row r="248" spans="1:44" ht="15.75" thickBot="1" x14ac:dyDescent="0.3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  <c r="AN248" s="21"/>
      <c r="AO248" s="21"/>
      <c r="AP248" s="21"/>
      <c r="AQ248" s="21"/>
      <c r="AR248" s="21"/>
    </row>
    <row r="249" spans="1:44" ht="15.75" thickBot="1" x14ac:dyDescent="0.3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  <c r="AN249" s="21"/>
      <c r="AO249" s="21"/>
      <c r="AP249" s="21"/>
      <c r="AQ249" s="21"/>
      <c r="AR249" s="21"/>
    </row>
    <row r="250" spans="1:44" ht="15.75" thickBot="1" x14ac:dyDescent="0.3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1"/>
      <c r="AN250" s="21"/>
      <c r="AO250" s="21"/>
      <c r="AP250" s="21"/>
      <c r="AQ250" s="21"/>
      <c r="AR250" s="21"/>
    </row>
    <row r="251" spans="1:44" ht="15.75" thickBot="1" x14ac:dyDescent="0.3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  <c r="AN251" s="21"/>
      <c r="AO251" s="21"/>
      <c r="AP251" s="21"/>
      <c r="AQ251" s="21"/>
      <c r="AR251" s="21"/>
    </row>
    <row r="252" spans="1:44" ht="15.75" thickBot="1" x14ac:dyDescent="0.3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  <c r="AL252" s="21"/>
      <c r="AM252" s="21"/>
      <c r="AN252" s="21"/>
      <c r="AO252" s="21"/>
      <c r="AP252" s="21"/>
      <c r="AQ252" s="21"/>
      <c r="AR252" s="21"/>
    </row>
    <row r="253" spans="1:44" ht="15.75" thickBot="1" x14ac:dyDescent="0.3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  <c r="AN253" s="21"/>
      <c r="AO253" s="21"/>
      <c r="AP253" s="21"/>
      <c r="AQ253" s="21"/>
      <c r="AR253" s="21"/>
    </row>
    <row r="254" spans="1:44" ht="15.75" thickBot="1" x14ac:dyDescent="0.3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  <c r="AN254" s="21"/>
      <c r="AO254" s="21"/>
      <c r="AP254" s="21"/>
      <c r="AQ254" s="21"/>
      <c r="AR254" s="21"/>
    </row>
    <row r="255" spans="1:44" ht="15.75" thickBot="1" x14ac:dyDescent="0.3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  <c r="AN255" s="21"/>
      <c r="AO255" s="21"/>
      <c r="AP255" s="21"/>
      <c r="AQ255" s="21"/>
      <c r="AR255" s="21"/>
    </row>
    <row r="256" spans="1:44" ht="15.75" thickBot="1" x14ac:dyDescent="0.3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  <c r="AJ256" s="21"/>
      <c r="AK256" s="21"/>
      <c r="AL256" s="21"/>
      <c r="AM256" s="21"/>
      <c r="AN256" s="21"/>
      <c r="AO256" s="21"/>
      <c r="AP256" s="21"/>
      <c r="AQ256" s="21"/>
      <c r="AR256" s="21"/>
    </row>
    <row r="257" spans="1:44" ht="15.75" thickBot="1" x14ac:dyDescent="0.3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  <c r="AI257" s="21"/>
      <c r="AJ257" s="21"/>
      <c r="AK257" s="21"/>
      <c r="AL257" s="21"/>
      <c r="AM257" s="21"/>
      <c r="AN257" s="21"/>
      <c r="AO257" s="21"/>
      <c r="AP257" s="21"/>
      <c r="AQ257" s="21"/>
      <c r="AR257" s="21"/>
    </row>
    <row r="258" spans="1:44" ht="15.75" thickBot="1" x14ac:dyDescent="0.3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  <c r="AI258" s="21"/>
      <c r="AJ258" s="21"/>
      <c r="AK258" s="21"/>
      <c r="AL258" s="21"/>
      <c r="AM258" s="21"/>
      <c r="AN258" s="21"/>
      <c r="AO258" s="21"/>
      <c r="AP258" s="21"/>
      <c r="AQ258" s="21"/>
      <c r="AR258" s="21"/>
    </row>
    <row r="259" spans="1:44" ht="15.75" thickBot="1" x14ac:dyDescent="0.3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  <c r="AI259" s="21"/>
      <c r="AJ259" s="21"/>
      <c r="AK259" s="21"/>
      <c r="AL259" s="21"/>
      <c r="AM259" s="21"/>
      <c r="AN259" s="21"/>
      <c r="AO259" s="21"/>
      <c r="AP259" s="21"/>
      <c r="AQ259" s="21"/>
      <c r="AR259" s="21"/>
    </row>
    <row r="260" spans="1:44" ht="15.75" thickBot="1" x14ac:dyDescent="0.3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  <c r="AI260" s="21"/>
      <c r="AJ260" s="21"/>
      <c r="AK260" s="21"/>
      <c r="AL260" s="21"/>
      <c r="AM260" s="21"/>
      <c r="AN260" s="21"/>
      <c r="AO260" s="21"/>
      <c r="AP260" s="21"/>
      <c r="AQ260" s="21"/>
      <c r="AR260" s="21"/>
    </row>
    <row r="261" spans="1:44" ht="15.75" thickBot="1" x14ac:dyDescent="0.3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  <c r="AI261" s="21"/>
      <c r="AJ261" s="21"/>
      <c r="AK261" s="21"/>
      <c r="AL261" s="21"/>
      <c r="AM261" s="21"/>
      <c r="AN261" s="21"/>
      <c r="AO261" s="21"/>
      <c r="AP261" s="21"/>
      <c r="AQ261" s="21"/>
      <c r="AR261" s="21"/>
    </row>
    <row r="262" spans="1:44" ht="15.75" thickBot="1" x14ac:dyDescent="0.3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  <c r="AJ262" s="21"/>
      <c r="AK262" s="21"/>
      <c r="AL262" s="21"/>
      <c r="AM262" s="21"/>
      <c r="AN262" s="21"/>
      <c r="AO262" s="21"/>
      <c r="AP262" s="21"/>
      <c r="AQ262" s="21"/>
      <c r="AR262" s="21"/>
    </row>
    <row r="263" spans="1:44" ht="15.75" thickBot="1" x14ac:dyDescent="0.3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  <c r="AI263" s="21"/>
      <c r="AJ263" s="21"/>
      <c r="AK263" s="21"/>
      <c r="AL263" s="21"/>
      <c r="AM263" s="21"/>
      <c r="AN263" s="21"/>
      <c r="AO263" s="21"/>
      <c r="AP263" s="21"/>
      <c r="AQ263" s="21"/>
      <c r="AR263" s="21"/>
    </row>
    <row r="264" spans="1:44" ht="15.75" thickBot="1" x14ac:dyDescent="0.3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  <c r="AJ264" s="21"/>
      <c r="AK264" s="21"/>
      <c r="AL264" s="21"/>
      <c r="AM264" s="21"/>
      <c r="AN264" s="21"/>
      <c r="AO264" s="21"/>
      <c r="AP264" s="21"/>
      <c r="AQ264" s="21"/>
      <c r="AR264" s="21"/>
    </row>
    <row r="265" spans="1:44" ht="15.75" thickBot="1" x14ac:dyDescent="0.3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  <c r="AI265" s="21"/>
      <c r="AJ265" s="21"/>
      <c r="AK265" s="21"/>
      <c r="AL265" s="21"/>
      <c r="AM265" s="21"/>
      <c r="AN265" s="21"/>
      <c r="AO265" s="21"/>
      <c r="AP265" s="21"/>
      <c r="AQ265" s="21"/>
      <c r="AR265" s="21"/>
    </row>
    <row r="266" spans="1:44" ht="15.75" thickBot="1" x14ac:dyDescent="0.3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  <c r="AI266" s="21"/>
      <c r="AJ266" s="21"/>
      <c r="AK266" s="21"/>
      <c r="AL266" s="21"/>
      <c r="AM266" s="21"/>
      <c r="AN266" s="21"/>
      <c r="AO266" s="21"/>
      <c r="AP266" s="21"/>
      <c r="AQ266" s="21"/>
      <c r="AR266" s="21"/>
    </row>
  </sheetData>
  <conditionalFormatting sqref="F1:G1">
    <cfRule type="expression" dxfId="0" priority="1">
      <formula>"AND([@Cat]=""3M"",[@[Total Upgrade Points]]=50)"</formula>
    </cfRule>
  </conditionalFormatting>
  <pageMargins left="0.7" right="0.7" top="0.75" bottom="0.75" header="0.3" footer="0.3"/>
  <pageSetup scale="91" orientation="landscape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9885B3A-D6FC-4C0B-BE97-D1E9AD8F83BC}">
          <x14:formula1>
            <xm:f>Teams!$A:$A</xm:f>
          </x14:formula1>
          <xm:sqref>E1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74"/>
  <sheetViews>
    <sheetView workbookViewId="0"/>
  </sheetViews>
  <sheetFormatPr defaultColWidth="9.140625" defaultRowHeight="15" x14ac:dyDescent="0.25"/>
  <cols>
    <col min="1" max="1" width="29.7109375" bestFit="1" customWidth="1"/>
  </cols>
  <sheetData>
    <row r="1" spans="1:1" x14ac:dyDescent="0.25">
      <c r="A1" s="1" t="s">
        <v>235</v>
      </c>
    </row>
    <row r="2" spans="1:1" x14ac:dyDescent="0.25">
      <c r="A2" s="2" t="s">
        <v>177</v>
      </c>
    </row>
    <row r="3" spans="1:1" x14ac:dyDescent="0.25">
      <c r="A3" s="2" t="s">
        <v>270</v>
      </c>
    </row>
    <row r="4" spans="1:1" x14ac:dyDescent="0.25">
      <c r="A4" s="2" t="s">
        <v>66</v>
      </c>
    </row>
    <row r="5" spans="1:1" x14ac:dyDescent="0.25">
      <c r="A5" s="2" t="s">
        <v>188</v>
      </c>
    </row>
    <row r="6" spans="1:1" x14ac:dyDescent="0.25">
      <c r="A6" s="2" t="s">
        <v>19</v>
      </c>
    </row>
    <row r="7" spans="1:1" x14ac:dyDescent="0.25">
      <c r="A7" s="2" t="s">
        <v>121</v>
      </c>
    </row>
    <row r="8" spans="1:1" x14ac:dyDescent="0.25">
      <c r="A8" s="2" t="s">
        <v>184</v>
      </c>
    </row>
    <row r="9" spans="1:1" x14ac:dyDescent="0.25">
      <c r="A9" s="2" t="s">
        <v>158</v>
      </c>
    </row>
    <row r="10" spans="1:1" x14ac:dyDescent="0.25">
      <c r="A10" s="2" t="s">
        <v>150</v>
      </c>
    </row>
    <row r="11" spans="1:1" x14ac:dyDescent="0.25">
      <c r="A11" s="2" t="s">
        <v>16</v>
      </c>
    </row>
    <row r="12" spans="1:1" x14ac:dyDescent="0.25">
      <c r="A12" s="2" t="s">
        <v>261</v>
      </c>
    </row>
    <row r="13" spans="1:1" x14ac:dyDescent="0.25">
      <c r="A13" s="2" t="s">
        <v>125</v>
      </c>
    </row>
    <row r="14" spans="1:1" x14ac:dyDescent="0.25">
      <c r="A14" s="2" t="s">
        <v>136</v>
      </c>
    </row>
    <row r="15" spans="1:1" x14ac:dyDescent="0.25">
      <c r="A15" s="2" t="s">
        <v>456</v>
      </c>
    </row>
    <row r="16" spans="1:1" x14ac:dyDescent="0.25">
      <c r="A16" s="2" t="s">
        <v>222</v>
      </c>
    </row>
    <row r="17" spans="1:1" x14ac:dyDescent="0.25">
      <c r="A17" s="2" t="s">
        <v>42</v>
      </c>
    </row>
    <row r="18" spans="1:1" x14ac:dyDescent="0.25">
      <c r="A18" s="2" t="s">
        <v>61</v>
      </c>
    </row>
    <row r="19" spans="1:1" x14ac:dyDescent="0.25">
      <c r="A19" s="2" t="s">
        <v>138</v>
      </c>
    </row>
    <row r="20" spans="1:1" x14ac:dyDescent="0.25">
      <c r="A20" s="4" t="s">
        <v>209</v>
      </c>
    </row>
    <row r="21" spans="1:1" x14ac:dyDescent="0.25">
      <c r="A21" s="2" t="s">
        <v>48</v>
      </c>
    </row>
    <row r="22" spans="1:1" x14ac:dyDescent="0.25">
      <c r="A22" s="2" t="s">
        <v>199</v>
      </c>
    </row>
    <row r="23" spans="1:1" x14ac:dyDescent="0.25">
      <c r="A23" s="2" t="s">
        <v>278</v>
      </c>
    </row>
    <row r="24" spans="1:1" x14ac:dyDescent="0.25">
      <c r="A24" s="2" t="s">
        <v>219</v>
      </c>
    </row>
    <row r="25" spans="1:1" x14ac:dyDescent="0.25">
      <c r="A25" s="2" t="s">
        <v>280</v>
      </c>
    </row>
    <row r="26" spans="1:1" x14ac:dyDescent="0.25">
      <c r="A26" s="2" t="s">
        <v>293</v>
      </c>
    </row>
    <row r="27" spans="1:1" x14ac:dyDescent="0.25">
      <c r="A27" s="2" t="s">
        <v>279</v>
      </c>
    </row>
    <row r="28" spans="1:1" x14ac:dyDescent="0.25">
      <c r="A28" s="2" t="s">
        <v>56</v>
      </c>
    </row>
    <row r="29" spans="1:1" x14ac:dyDescent="0.25">
      <c r="A29" s="2" t="s">
        <v>45</v>
      </c>
    </row>
    <row r="30" spans="1:1" x14ac:dyDescent="0.25">
      <c r="A30" s="2" t="s">
        <v>78</v>
      </c>
    </row>
    <row r="31" spans="1:1" x14ac:dyDescent="0.25">
      <c r="A31" s="2" t="s">
        <v>119</v>
      </c>
    </row>
    <row r="32" spans="1:1" x14ac:dyDescent="0.25">
      <c r="A32" s="2" t="s">
        <v>289</v>
      </c>
    </row>
    <row r="33" spans="1:1" x14ac:dyDescent="0.25">
      <c r="A33" s="2" t="s">
        <v>264</v>
      </c>
    </row>
    <row r="34" spans="1:1" x14ac:dyDescent="0.25">
      <c r="A34" s="2" t="s">
        <v>236</v>
      </c>
    </row>
    <row r="35" spans="1:1" x14ac:dyDescent="0.25">
      <c r="A35" s="2" t="s">
        <v>34</v>
      </c>
    </row>
    <row r="36" spans="1:1" x14ac:dyDescent="0.25">
      <c r="A36" s="2" t="s">
        <v>225</v>
      </c>
    </row>
    <row r="37" spans="1:1" x14ac:dyDescent="0.25">
      <c r="A37" s="2" t="s">
        <v>52</v>
      </c>
    </row>
    <row r="38" spans="1:1" x14ac:dyDescent="0.25">
      <c r="A38" s="2" t="s">
        <v>109</v>
      </c>
    </row>
    <row r="39" spans="1:1" x14ac:dyDescent="0.25">
      <c r="A39" s="2" t="s">
        <v>201</v>
      </c>
    </row>
    <row r="40" spans="1:1" x14ac:dyDescent="0.25">
      <c r="A40" s="2" t="s">
        <v>161</v>
      </c>
    </row>
    <row r="41" spans="1:1" x14ac:dyDescent="0.25">
      <c r="A41" s="2" t="s">
        <v>140</v>
      </c>
    </row>
    <row r="42" spans="1:1" x14ac:dyDescent="0.25">
      <c r="A42" s="2" t="s">
        <v>131</v>
      </c>
    </row>
    <row r="43" spans="1:1" x14ac:dyDescent="0.25">
      <c r="A43" s="2" t="s">
        <v>223</v>
      </c>
    </row>
    <row r="44" spans="1:1" x14ac:dyDescent="0.25">
      <c r="A44" s="2" t="s">
        <v>212</v>
      </c>
    </row>
    <row r="45" spans="1:1" x14ac:dyDescent="0.25">
      <c r="A45" s="2" t="s">
        <v>44</v>
      </c>
    </row>
    <row r="46" spans="1:1" x14ac:dyDescent="0.25">
      <c r="A46" s="2" t="s">
        <v>227</v>
      </c>
    </row>
    <row r="47" spans="1:1" x14ac:dyDescent="0.25">
      <c r="A47" s="2" t="s">
        <v>294</v>
      </c>
    </row>
    <row r="48" spans="1:1" x14ac:dyDescent="0.25">
      <c r="A48" s="2" t="s">
        <v>292</v>
      </c>
    </row>
    <row r="49" spans="1:1" x14ac:dyDescent="0.25">
      <c r="A49" s="2" t="s">
        <v>183</v>
      </c>
    </row>
    <row r="50" spans="1:1" x14ac:dyDescent="0.25">
      <c r="A50" s="2" t="s">
        <v>179</v>
      </c>
    </row>
    <row r="51" spans="1:1" x14ac:dyDescent="0.25">
      <c r="A51" s="2" t="s">
        <v>213</v>
      </c>
    </row>
    <row r="52" spans="1:1" x14ac:dyDescent="0.25">
      <c r="A52" s="2" t="s">
        <v>274</v>
      </c>
    </row>
    <row r="53" spans="1:1" x14ac:dyDescent="0.25">
      <c r="A53" s="3" t="s">
        <v>226</v>
      </c>
    </row>
    <row r="54" spans="1:1" x14ac:dyDescent="0.25">
      <c r="A54" s="3" t="s">
        <v>17</v>
      </c>
    </row>
    <row r="55" spans="1:1" x14ac:dyDescent="0.25">
      <c r="A55" s="3" t="s">
        <v>250</v>
      </c>
    </row>
    <row r="56" spans="1:1" x14ac:dyDescent="0.25">
      <c r="A56" s="3" t="s">
        <v>76</v>
      </c>
    </row>
    <row r="57" spans="1:1" x14ac:dyDescent="0.25">
      <c r="A57" s="3" t="s">
        <v>69</v>
      </c>
    </row>
    <row r="58" spans="1:1" x14ac:dyDescent="0.25">
      <c r="A58" s="3" t="s">
        <v>108</v>
      </c>
    </row>
    <row r="59" spans="1:1" x14ac:dyDescent="0.25">
      <c r="A59" s="3" t="s">
        <v>57</v>
      </c>
    </row>
    <row r="60" spans="1:1" x14ac:dyDescent="0.25">
      <c r="A60" s="3" t="s">
        <v>31</v>
      </c>
    </row>
    <row r="61" spans="1:1" x14ac:dyDescent="0.25">
      <c r="A61" s="3" t="s">
        <v>107</v>
      </c>
    </row>
    <row r="62" spans="1:1" x14ac:dyDescent="0.25">
      <c r="A62" s="3" t="s">
        <v>92</v>
      </c>
    </row>
    <row r="63" spans="1:1" x14ac:dyDescent="0.25">
      <c r="A63" s="3" t="s">
        <v>268</v>
      </c>
    </row>
    <row r="64" spans="1:1" x14ac:dyDescent="0.25">
      <c r="A64" s="3" t="s">
        <v>202</v>
      </c>
    </row>
    <row r="65" spans="1:1" x14ac:dyDescent="0.25">
      <c r="A65" s="3" t="s">
        <v>275</v>
      </c>
    </row>
    <row r="66" spans="1:1" x14ac:dyDescent="0.25">
      <c r="A66" s="3" t="s">
        <v>23</v>
      </c>
    </row>
    <row r="67" spans="1:1" x14ac:dyDescent="0.25">
      <c r="A67" s="3" t="s">
        <v>37</v>
      </c>
    </row>
    <row r="68" spans="1:1" x14ac:dyDescent="0.25">
      <c r="A68" s="3" t="s">
        <v>258</v>
      </c>
    </row>
    <row r="69" spans="1:1" x14ac:dyDescent="0.25">
      <c r="A69" s="3" t="s">
        <v>283</v>
      </c>
    </row>
    <row r="70" spans="1:1" x14ac:dyDescent="0.25">
      <c r="A70" s="3" t="s">
        <v>38</v>
      </c>
    </row>
    <row r="71" spans="1:1" x14ac:dyDescent="0.25">
      <c r="A71" s="3" t="s">
        <v>146</v>
      </c>
    </row>
    <row r="72" spans="1:1" x14ac:dyDescent="0.25">
      <c r="A72" s="3" t="s">
        <v>259</v>
      </c>
    </row>
    <row r="73" spans="1:1" x14ac:dyDescent="0.25">
      <c r="A73" s="3" t="s">
        <v>13</v>
      </c>
    </row>
    <row r="74" spans="1:1" x14ac:dyDescent="0.25">
      <c r="A74" s="3" t="s">
        <v>263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Men Cat 1-2</vt:lpstr>
      <vt:lpstr>Men Cat 3</vt:lpstr>
      <vt:lpstr>Men Cat 4</vt:lpstr>
      <vt:lpstr>Men Cat 5</vt:lpstr>
      <vt:lpstr>Wom 1-2-3</vt:lpstr>
      <vt:lpstr>Wom 4-5</vt:lpstr>
      <vt:lpstr>Team Points</vt:lpstr>
      <vt:lpstr>Upgrades</vt:lpstr>
      <vt:lpstr>Teams</vt:lpstr>
      <vt:lpstr>Upgrades!Print_Area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</dc:creator>
  <cp:lastModifiedBy>RTC</cp:lastModifiedBy>
  <cp:lastPrinted>2019-06-12T17:31:18Z</cp:lastPrinted>
  <dcterms:created xsi:type="dcterms:W3CDTF">2017-05-19T20:14:50Z</dcterms:created>
  <dcterms:modified xsi:type="dcterms:W3CDTF">2020-02-04T17:40:31Z</dcterms:modified>
</cp:coreProperties>
</file>