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15" windowWidth="19320" windowHeight="9165" tabRatio="679" activeTab="8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Para" sheetId="7" r:id="rId7"/>
    <sheet name="Team" sheetId="8" r:id="rId8"/>
    <sheet name="Upgrades" sheetId="9" r:id="rId9"/>
    <sheet name="How to Upgrade" sheetId="10" r:id="rId10"/>
  </sheets>
  <definedNames/>
  <calcPr fullCalcOnLoad="1"/>
</workbook>
</file>

<file path=xl/sharedStrings.xml><?xml version="1.0" encoding="utf-8"?>
<sst xmlns="http://schemas.openxmlformats.org/spreadsheetml/2006/main" count="1292" uniqueCount="660">
  <si>
    <t>Cat 1/2</t>
  </si>
  <si>
    <t>Club / Team</t>
  </si>
  <si>
    <t>Rank</t>
  </si>
  <si>
    <t>Jason</t>
  </si>
  <si>
    <t>~ties broken by Provincial ITT performance</t>
  </si>
  <si>
    <t>Cat</t>
  </si>
  <si>
    <t>Total Upgrade Points</t>
  </si>
  <si>
    <t>Pedalhead Road Works</t>
  </si>
  <si>
    <t>Independent</t>
  </si>
  <si>
    <t>__ Max 20 pts towards upgrade can be ITT</t>
  </si>
  <si>
    <t>Cat 3</t>
  </si>
  <si>
    <t>Ryan</t>
  </si>
  <si>
    <t>~ Riders upgraded to Cat 2 upon accumulating 60 Alberta Road Cup points.</t>
  </si>
  <si>
    <t>Cat 4</t>
  </si>
  <si>
    <t>Michael</t>
  </si>
  <si>
    <t>Cat 5</t>
  </si>
  <si>
    <t>... Riders upgrade to Cat 4 after collecting 30 upgrade points</t>
  </si>
  <si>
    <t>__ Max 15 pts towards upgrade can be ITT</t>
  </si>
  <si>
    <t>Synergy Racing</t>
  </si>
  <si>
    <t>Lorne</t>
  </si>
  <si>
    <t>Cyclemeisters/Bow Cycle</t>
  </si>
  <si>
    <t>Max points from ITT</t>
  </si>
  <si>
    <t xml:space="preserve"> Riders upgrade to Cat 3 after collecting 50 upgrade points</t>
  </si>
  <si>
    <t>Citizen License (upgrade not available)</t>
  </si>
  <si>
    <t>__ Max 10 pts towards upgrade from Out of Province</t>
  </si>
  <si>
    <t>-</t>
  </si>
  <si>
    <t>Notes</t>
  </si>
  <si>
    <t>Temp Sent</t>
  </si>
  <si>
    <t>U17 W</t>
  </si>
  <si>
    <t>U17 M</t>
  </si>
  <si>
    <t>U15 M</t>
  </si>
  <si>
    <t>Women</t>
  </si>
  <si>
    <t>Men</t>
  </si>
  <si>
    <t>Total Points</t>
  </si>
  <si>
    <t>Category</t>
  </si>
  <si>
    <t>~ ties broken by Provincial ITT performance</t>
  </si>
  <si>
    <t>Velocity Stage Race Crit (B)</t>
  </si>
  <si>
    <t>Velocity Stage Race RR (B)</t>
  </si>
  <si>
    <t>Velocity Stage Race ITT  (B)</t>
  </si>
  <si>
    <t>Velocity Stage Race GC (A)</t>
  </si>
  <si>
    <t>RMSR Omnium (B)</t>
  </si>
  <si>
    <t>Tour de Bowness Crit (B)</t>
  </si>
  <si>
    <t>Tour de Bowness RR  (B)</t>
  </si>
  <si>
    <t>Tour de Bowness  HC (B)</t>
  </si>
  <si>
    <t>Jason LaPierre Memorial Crit (B)</t>
  </si>
  <si>
    <t>Provincial ITT (A)</t>
  </si>
  <si>
    <t>~ series ties broken by Provincial ITT performance</t>
  </si>
  <si>
    <t>~ GC points do not count towards upgrade</t>
  </si>
  <si>
    <t xml:space="preserve">Exclusive of riders aged 18 years and younger, who will be upgraded at the </t>
  </si>
  <si>
    <t>upgraded as follows:</t>
  </si>
  <si>
    <t>a) Earned selection to a CCA or UCI Trade Team;</t>
  </si>
  <si>
    <t>d) Earned selection to the Canadian National Road Team;</t>
  </si>
  <si>
    <t>d) Earned selection to the Canadian National Road Team.</t>
  </si>
  <si>
    <t>2.4.3 Rider Upgrading –Men’s Ability Category 2</t>
  </si>
  <si>
    <t>e) Winner of the Doug Grieder Memorial Cup (Alberta Road Cup Category 1/2) competition</t>
  </si>
  <si>
    <t>b) Finished amongst the top-5 Elite riders in the Canadian National Road Race Championship;</t>
  </si>
  <si>
    <t xml:space="preserve">for upgrading purposes. A maximum of ten out-of-province points may </t>
  </si>
  <si>
    <t>points schedule, will be determined solely by the Racing Committee.</t>
  </si>
  <si>
    <t xml:space="preserve">instances, Team Standings will be calculated according to the combined points </t>
  </si>
  <si>
    <t>of a team’s top-three riders in each category.</t>
  </si>
  <si>
    <t xml:space="preserve">Team standings will be maintained for the Alberta Cup in all cycle-sports. In all </t>
  </si>
  <si>
    <t>Jr Rider - upgraded by discretion of the Racing Committee</t>
  </si>
  <si>
    <t>Out of Province rider</t>
  </si>
  <si>
    <t>Master who has denied their upgrade</t>
  </si>
  <si>
    <t>Junior/U17/U15/U13 riders - upgraded at the discretion of the Racing Committee, not on points.</t>
  </si>
  <si>
    <t>Junior Rider</t>
  </si>
  <si>
    <t>Colin</t>
  </si>
  <si>
    <t>Velocity Stage Race ITT (B)</t>
  </si>
  <si>
    <t>U15 W</t>
  </si>
  <si>
    <t>Erin</t>
  </si>
  <si>
    <t>discretion of the Racing Committee, female riders in Ability Categories 3 and 2 will</t>
  </si>
  <si>
    <t>be upgraded as follows:</t>
  </si>
  <si>
    <t>Category 3 – 2, any one of the following:</t>
  </si>
  <si>
    <t> Selection to a Provincial or National Trade Team</t>
  </si>
  <si>
    <t xml:space="preserve"> Top-five placing at any BC SuperWeek mass-start race </t>
  </si>
  <si>
    <t>Category 2 – 1, any one of the following:</t>
  </si>
  <si>
    <t xml:space="preserve"> Selection to a UCI Women’s team, or Canadian National Team </t>
  </si>
  <si>
    <t> Top-three placing at the Canadian Championship National Road Race</t>
  </si>
  <si>
    <t> Recipient of Sport Canada Athlete Development Program funding</t>
  </si>
  <si>
    <t xml:space="preserve">discretion of the Racing Committee, male riders in Ability Category 2 will be </t>
  </si>
  <si>
    <t xml:space="preserve">1. U23 riders will be eligible for a Category 1 license upon achieving any </t>
  </si>
  <si>
    <t>one of the following criteria:</t>
  </si>
  <si>
    <t>b) Finished amongst the top-5 Espoir riders in the Canadian</t>
  </si>
  <si>
    <t>National Road Race Championship;</t>
  </si>
  <si>
    <t>c) Finished amongst the top-3 Espoir riders in the Canadian</t>
  </si>
  <si>
    <t>National Time Trial Championship;</t>
  </si>
  <si>
    <t xml:space="preserve">2. Elite riders will be eligible for a Category 1 license upon achieving any </t>
  </si>
  <si>
    <t>2.4 Rider Upgrading</t>
  </si>
  <si>
    <t xml:space="preserve">Depending on category, a rider may upgrade from one Ability Category to another </t>
  </si>
  <si>
    <t xml:space="preserve">either by earning Alberta Cup points, achieving performance standards as described, or </t>
  </si>
  <si>
    <t xml:space="preserve">and 5, will be upgraded upon earning a specified number of Alberta Cup points, </t>
  </si>
  <si>
    <t>as follows:</t>
  </si>
  <si>
    <t xml:space="preserve">Category 5 Men &gt; Category 4 Men 30 points </t>
  </si>
  <si>
    <t xml:space="preserve">Category 4 Men &gt; Category 3 Men 50 points </t>
  </si>
  <si>
    <t xml:space="preserve">Category 3 Men &gt; Category 2 Men 60 points </t>
  </si>
  <si>
    <t xml:space="preserve">Category 5 Women &gt; Category 4 Women 30 points </t>
  </si>
  <si>
    <t>Category 4 Women &gt; Category 3 Women 50 points</t>
  </si>
  <si>
    <t xml:space="preserve">1. Exclusive of Category 4 Women, who must earn the required number of </t>
  </si>
  <si>
    <t xml:space="preserve">upgrading points over one season, upgrading points may be earned and </t>
  </si>
  <si>
    <t>carried over no more than two consecutive seasons.</t>
  </si>
  <si>
    <t xml:space="preserve">2. Category 5 riders, both male and female, may present no more than 15 </t>
  </si>
  <si>
    <t xml:space="preserve">points earned in Time Trial races (Individual or Team) for upgrading </t>
  </si>
  <si>
    <t xml:space="preserve">purposes; riders in other categories may claim no more than 20 points </t>
  </si>
  <si>
    <t>earned in Time Trial races (Individual or Team) for upgrading purposes.</t>
  </si>
  <si>
    <t xml:space="preserve">3. Upgrading points may neither be transferred from one discipline to </t>
  </si>
  <si>
    <t xml:space="preserve">another, nor may they be carried from one category to another within a </t>
  </si>
  <si>
    <t>discipline.</t>
  </si>
  <si>
    <t xml:space="preserve">4. The Racing Committee may, at its discretion, automatically include outof-province races for upgrading purposes. The inclusion of such races </t>
  </si>
  <si>
    <t>for upgrading points will be noted on the ABA calendar.</t>
  </si>
  <si>
    <t xml:space="preserve">5. Riders may, upon request, claim points earned in out-of-province races </t>
  </si>
  <si>
    <t xml:space="preserve">be claimed for any one upgrade. The validity of points earned in out-ofprovince races, and the integration of those points into the Alberta Cup </t>
  </si>
  <si>
    <t xml:space="preserve">6. Master riders retain the option of declining an upgrade provided they </t>
  </si>
  <si>
    <t>have not earned the requisite number of points in one season.</t>
  </si>
  <si>
    <t xml:space="preserve">7. Master riders aged 40 and above who have upgraded over the course of </t>
  </si>
  <si>
    <t>a season may drop down one category the following season.</t>
  </si>
  <si>
    <t xml:space="preserve">8. Riders aged 18 years andyounger will not be upgraded according to the </t>
  </si>
  <si>
    <t xml:space="preserve">number of Alberta Cup points earned; rather, such riders will be </t>
  </si>
  <si>
    <t xml:space="preserve">9. Stage Races and Omnium Events: upgrading points will be awarded </t>
  </si>
  <si>
    <t xml:space="preserve">only for individual stages; General Classifications or Overall Standings </t>
  </si>
  <si>
    <t>will not award upgrading points.</t>
  </si>
  <si>
    <t>by gaining selection to a National Team or other Trade Team.</t>
  </si>
  <si>
    <t>Alberta Bicycle Association – Provincial Road Regulations, May 16 2013</t>
  </si>
  <si>
    <t xml:space="preserve">Riders in Men’s Ability categories 3 through 5, and Women’s Ability Categories 4 </t>
  </si>
  <si>
    <t>2.4.1 Rider Upgrading – Men’s Categories 3, 4, and 5, Women’s Categories 4 and 5</t>
  </si>
  <si>
    <t>upgraded at the discretion of the Racing Committee.</t>
  </si>
  <si>
    <t>2.4.2 Rider Upgrading – Women’s Ability Categories 2 and 3</t>
  </si>
  <si>
    <t>Exclusive of riders aged 18 years and younger, who will be upgraded at the</t>
  </si>
  <si>
    <t> First-place overall placing at Banff Bike Fest Stage Race (Open Women) or Tour de Bowness (Category 1/2 and 3)</t>
  </si>
  <si>
    <t>c) Finished amongst the top-3 Elite riders in the Canadian National Time Trial Championship;</t>
  </si>
  <si>
    <t>Tour de Bowness Omnium (A)</t>
  </si>
  <si>
    <t>Division</t>
  </si>
  <si>
    <t>H3</t>
  </si>
  <si>
    <t>C1</t>
  </si>
  <si>
    <t>2014 ARC Series Points</t>
  </si>
  <si>
    <t>2014 Mass Start Points</t>
  </si>
  <si>
    <t>TRAXLER</t>
  </si>
  <si>
    <t>Velocity R Stage Race RR (B)</t>
  </si>
  <si>
    <t>Canada Day Crit (B)</t>
  </si>
  <si>
    <t>Jason LaPierre Memorial RR (B)</t>
  </si>
  <si>
    <t>Peloton Racing p/b Exterra GeoScience</t>
  </si>
  <si>
    <t>Jr Rider</t>
  </si>
  <si>
    <t>Jr M</t>
  </si>
  <si>
    <t>RMSR Prologue  (B)</t>
  </si>
  <si>
    <t>Speed Theory</t>
  </si>
  <si>
    <t>bicisport</t>
  </si>
  <si>
    <t>Jason LaPierre/Pedalhead ITT (B)</t>
  </si>
  <si>
    <t>H</t>
  </si>
  <si>
    <t>T</t>
  </si>
  <si>
    <t>Jason LaPierre Memorial Omnium (A)</t>
  </si>
  <si>
    <t>C</t>
  </si>
  <si>
    <t xml:space="preserve">2015 Alberta                                   Road Cup                                          </t>
  </si>
  <si>
    <t>2015 ARC Series Points</t>
  </si>
  <si>
    <t>2015 Out of Province Mass Start Upgrade Points</t>
  </si>
  <si>
    <t>2015 Out of Province ITT Upgrade Points</t>
  </si>
  <si>
    <t>2014  ITT Points</t>
  </si>
  <si>
    <t>2015 Mass Start Points</t>
  </si>
  <si>
    <t>2015 GC Points</t>
  </si>
  <si>
    <t>2015 Crit Points</t>
  </si>
  <si>
    <t>2015 ITT Points</t>
  </si>
  <si>
    <t>2015 Learn to Race  Points</t>
  </si>
  <si>
    <t>Juventus CC</t>
  </si>
  <si>
    <t>Rundle Mountain CC</t>
  </si>
  <si>
    <t xml:space="preserve">Kara </t>
  </si>
  <si>
    <t>2015 Learn to Race</t>
  </si>
  <si>
    <t>2015 Road Race Points</t>
  </si>
  <si>
    <t>Bicisport</t>
  </si>
  <si>
    <t>Reynard</t>
  </si>
  <si>
    <t>Timothy</t>
  </si>
  <si>
    <t>TCR Sports Lab</t>
  </si>
  <si>
    <t>Velocity CC</t>
  </si>
  <si>
    <t>Sarah</t>
  </si>
  <si>
    <t>Suchaet</t>
  </si>
  <si>
    <t>BYL</t>
  </si>
  <si>
    <t>Stephen</t>
  </si>
  <si>
    <t>BURTON</t>
  </si>
  <si>
    <t>DMITRUK</t>
  </si>
  <si>
    <t>OPRECIO</t>
  </si>
  <si>
    <t>JOHNSON</t>
  </si>
  <si>
    <t>BASTARACHE</t>
  </si>
  <si>
    <t>REDFERN</t>
  </si>
  <si>
    <t>BHARDWAJ</t>
  </si>
  <si>
    <t>HAGEDORN</t>
  </si>
  <si>
    <t>RUTTAN</t>
  </si>
  <si>
    <t>FOSTER</t>
  </si>
  <si>
    <t>LEMISKI</t>
  </si>
  <si>
    <t>MANNING</t>
  </si>
  <si>
    <t>Steve</t>
  </si>
  <si>
    <t>KITSON</t>
  </si>
  <si>
    <t>Jeremy</t>
  </si>
  <si>
    <t>JOBSON</t>
  </si>
  <si>
    <t>Emily</t>
  </si>
  <si>
    <t>2015 Learn to Race Points</t>
  </si>
  <si>
    <t>SHORTRIDGE</t>
  </si>
  <si>
    <t>Travis</t>
  </si>
  <si>
    <t>Calgary Crankmasters</t>
  </si>
  <si>
    <t>GREGOIRE</t>
  </si>
  <si>
    <t>Daniel</t>
  </si>
  <si>
    <t>KENNEDY</t>
  </si>
  <si>
    <t>Shawn</t>
  </si>
  <si>
    <t>MILES</t>
  </si>
  <si>
    <t>Glenn</t>
  </si>
  <si>
    <t>5 -&gt; 4</t>
  </si>
  <si>
    <t>2015 Out of Province Mass Start Upgrade Points (10 max)</t>
  </si>
  <si>
    <t>2014  ITT Points (15 Max)</t>
  </si>
  <si>
    <t>5 -&gt;4</t>
  </si>
  <si>
    <t>GOMES</t>
  </si>
  <si>
    <t>Christian</t>
  </si>
  <si>
    <t>Ascent Cycle Racing</t>
  </si>
  <si>
    <t>RC decision</t>
  </si>
  <si>
    <t>2014 Out of Province Points (10 Max)</t>
  </si>
  <si>
    <t>CLIFFORD</t>
  </si>
  <si>
    <t>Trevor</t>
  </si>
  <si>
    <t>United Cycle Grassroots</t>
  </si>
  <si>
    <t>TELFORD</t>
  </si>
  <si>
    <t>Shauna</t>
  </si>
  <si>
    <t>United Cycle</t>
  </si>
  <si>
    <t>SGRO</t>
  </si>
  <si>
    <t>Mike</t>
  </si>
  <si>
    <t>Darren</t>
  </si>
  <si>
    <t>ERTC</t>
  </si>
  <si>
    <t>WILSON-GIBBONS</t>
  </si>
  <si>
    <t>Jenny</t>
  </si>
  <si>
    <t>SAVIN</t>
  </si>
  <si>
    <t>Robert</t>
  </si>
  <si>
    <t>CABC</t>
  </si>
  <si>
    <t>LAWSON</t>
  </si>
  <si>
    <t>Peter</t>
  </si>
  <si>
    <t>GERMSHEID</t>
  </si>
  <si>
    <t>Hilary</t>
  </si>
  <si>
    <t>SOMERSET</t>
  </si>
  <si>
    <t>Lindsay</t>
  </si>
  <si>
    <t>BOLIVAR</t>
  </si>
  <si>
    <t>Chris</t>
  </si>
  <si>
    <t>LAVOIE</t>
  </si>
  <si>
    <t>Rejean</t>
  </si>
  <si>
    <t>REDDY</t>
  </si>
  <si>
    <t>Suresh</t>
  </si>
  <si>
    <t>Edmonton Road &amp; Track Club</t>
  </si>
  <si>
    <t>MACKIE</t>
  </si>
  <si>
    <t>Jeffrey</t>
  </si>
  <si>
    <t>19/5/15</t>
  </si>
  <si>
    <t>PETTY</t>
  </si>
  <si>
    <t>TSUYUHARA</t>
  </si>
  <si>
    <t>Kunio</t>
  </si>
  <si>
    <t>ARMSTRONG</t>
  </si>
  <si>
    <t>BRYCZEK</t>
  </si>
  <si>
    <t xml:space="preserve">Derek </t>
  </si>
  <si>
    <t>Claire</t>
  </si>
  <si>
    <t>LOPEZ</t>
  </si>
  <si>
    <t>Rafael</t>
  </si>
  <si>
    <t>Ridley's Cycle</t>
  </si>
  <si>
    <t>TWA</t>
  </si>
  <si>
    <t>Ride 52</t>
  </si>
  <si>
    <t>WYLIE</t>
  </si>
  <si>
    <t>Everett</t>
  </si>
  <si>
    <t>FOLLIS</t>
  </si>
  <si>
    <t>Alex</t>
  </si>
  <si>
    <t>Velocity Cycling Club</t>
  </si>
  <si>
    <t>NELSON</t>
  </si>
  <si>
    <t>Lee</t>
  </si>
  <si>
    <t>ALBOIU</t>
  </si>
  <si>
    <t>Dan</t>
  </si>
  <si>
    <t xml:space="preserve">2015 Alberta Road Cup                                     Team Standings                                 </t>
  </si>
  <si>
    <t>Soul Sportif</t>
  </si>
  <si>
    <t>The Lead Out Project</t>
  </si>
  <si>
    <t>H&amp;R Block Pro Cycling</t>
  </si>
  <si>
    <t>SMARTSAVVY+ pb IRIS</t>
  </si>
  <si>
    <t>Peloton Racing p/b Exterra</t>
  </si>
  <si>
    <t>Ascent Cycle</t>
  </si>
  <si>
    <t>Juventus</t>
  </si>
  <si>
    <t>TCR Sport Lab</t>
  </si>
  <si>
    <t>Cyclemeister/Bow Cycle</t>
  </si>
  <si>
    <t>Trek Red Truck Racing</t>
  </si>
  <si>
    <t>University of British Columbia</t>
  </si>
  <si>
    <t>SPAN Racing</t>
  </si>
  <si>
    <t>LOEWEN</t>
  </si>
  <si>
    <t>Erik</t>
  </si>
  <si>
    <t>Gastown Cycling Association</t>
  </si>
  <si>
    <t>Cranky's Bike Shop</t>
  </si>
  <si>
    <t>Blizzard Bike Club</t>
  </si>
  <si>
    <t>Athletes in Action</t>
  </si>
  <si>
    <t>Central Alberta Bicycle Club</t>
  </si>
  <si>
    <t>Fiera</t>
  </si>
  <si>
    <t>Peleton Racing p/b Exterra</t>
  </si>
  <si>
    <t>MEC Calgary</t>
  </si>
  <si>
    <t>Pedalhead-River Valley Health</t>
  </si>
  <si>
    <t>Rundle Mountain Cycling Club</t>
  </si>
  <si>
    <t>Hardcore CC</t>
  </si>
  <si>
    <t>TRAXLER Anna Gabrielle</t>
  </si>
  <si>
    <t>Synergy</t>
  </si>
  <si>
    <t>4 -&gt;3</t>
  </si>
  <si>
    <t>4 -&gt; 3</t>
  </si>
  <si>
    <t>ARNOLD</t>
  </si>
  <si>
    <t>Andrew</t>
  </si>
  <si>
    <t>MCCALISTER</t>
  </si>
  <si>
    <t>Roderick</t>
  </si>
  <si>
    <t>Kara</t>
  </si>
  <si>
    <t>Anne-Julie</t>
  </si>
  <si>
    <t>Emeliah</t>
  </si>
  <si>
    <t>Sara</t>
  </si>
  <si>
    <t>Katy</t>
  </si>
  <si>
    <t>Terra</t>
  </si>
  <si>
    <t>Katharine</t>
  </si>
  <si>
    <t>MCCARTHY</t>
  </si>
  <si>
    <t>MANCA</t>
  </si>
  <si>
    <t xml:space="preserve">CURTIS </t>
  </si>
  <si>
    <t>Sidney</t>
  </si>
  <si>
    <t>Nadia</t>
  </si>
  <si>
    <t>Ane-Julie</t>
  </si>
  <si>
    <t>Rachelle</t>
  </si>
  <si>
    <t>Melissa</t>
  </si>
  <si>
    <t xml:space="preserve">MCGILL </t>
  </si>
  <si>
    <t xml:space="preserve">BUNKO </t>
  </si>
  <si>
    <t xml:space="preserve">DUDEMAINE </t>
  </si>
  <si>
    <t xml:space="preserve">FERGUSSON </t>
  </si>
  <si>
    <t xml:space="preserve">BUGEAUD </t>
  </si>
  <si>
    <t xml:space="preserve">CURRIE </t>
  </si>
  <si>
    <t>Devaney</t>
  </si>
  <si>
    <t>Kendra</t>
  </si>
  <si>
    <t>Abbey</t>
  </si>
  <si>
    <t>Robin</t>
  </si>
  <si>
    <t xml:space="preserve">COLLIER </t>
  </si>
  <si>
    <t xml:space="preserve">POLLARD </t>
  </si>
  <si>
    <t>Spencer</t>
  </si>
  <si>
    <t>Lampros</t>
  </si>
  <si>
    <t>Brad</t>
  </si>
  <si>
    <t>Adam</t>
  </si>
  <si>
    <t>Alan</t>
  </si>
  <si>
    <t>Martin</t>
  </si>
  <si>
    <t>Dylan</t>
  </si>
  <si>
    <t>Neil</t>
  </si>
  <si>
    <t>Ilija</t>
  </si>
  <si>
    <t>Gregory</t>
  </si>
  <si>
    <t>Joseph</t>
  </si>
  <si>
    <t>Troy</t>
  </si>
  <si>
    <t>Oliver</t>
  </si>
  <si>
    <t>Oleksa</t>
  </si>
  <si>
    <t>Patrick</t>
  </si>
  <si>
    <t>Alexander</t>
  </si>
  <si>
    <t>Dawit</t>
  </si>
  <si>
    <t xml:space="preserve">Greg </t>
  </si>
  <si>
    <t>Ray</t>
  </si>
  <si>
    <t>Ian</t>
  </si>
  <si>
    <t xml:space="preserve">GABRIS </t>
  </si>
  <si>
    <t xml:space="preserve">ELM </t>
  </si>
  <si>
    <t xml:space="preserve">HILTS </t>
  </si>
  <si>
    <t xml:space="preserve">YANICKI </t>
  </si>
  <si>
    <t xml:space="preserve">FEYISSA </t>
  </si>
  <si>
    <t xml:space="preserve">FOLLIS </t>
  </si>
  <si>
    <t xml:space="preserve">WALSH </t>
  </si>
  <si>
    <t xml:space="preserve">REWA </t>
  </si>
  <si>
    <t xml:space="preserve">WALLS </t>
  </si>
  <si>
    <t xml:space="preserve">ROSSMANN </t>
  </si>
  <si>
    <t xml:space="preserve">BERGMAN </t>
  </si>
  <si>
    <t xml:space="preserve">NICHOLSON </t>
  </si>
  <si>
    <t xml:space="preserve">CROTEAU </t>
  </si>
  <si>
    <t xml:space="preserve">BURTON </t>
  </si>
  <si>
    <t xml:space="preserve">STANKOVSKI </t>
  </si>
  <si>
    <t xml:space="preserve">LEMISKI </t>
  </si>
  <si>
    <t xml:space="preserve">EVANS </t>
  </si>
  <si>
    <t xml:space="preserve">SAMETZ </t>
  </si>
  <si>
    <t xml:space="preserve">WIWAD </t>
  </si>
  <si>
    <t xml:space="preserve">DODD </t>
  </si>
  <si>
    <t xml:space="preserve">SUTHERLAND </t>
  </si>
  <si>
    <t xml:space="preserve">PUGH </t>
  </si>
  <si>
    <t xml:space="preserve">SAVIN </t>
  </si>
  <si>
    <t xml:space="preserve">TYMCHUK </t>
  </si>
  <si>
    <t xml:space="preserve">ANTONIOU </t>
  </si>
  <si>
    <t xml:space="preserve">KING </t>
  </si>
  <si>
    <t xml:space="preserve">GIBBONS </t>
  </si>
  <si>
    <t xml:space="preserve">LOEWEN </t>
  </si>
  <si>
    <t>Warren</t>
  </si>
  <si>
    <t>Marc</t>
  </si>
  <si>
    <t>Bailey</t>
  </si>
  <si>
    <t>Evan</t>
  </si>
  <si>
    <t>Connor</t>
  </si>
  <si>
    <t>Fraser</t>
  </si>
  <si>
    <t>Matthew</t>
  </si>
  <si>
    <t>Isaac</t>
  </si>
  <si>
    <t>Eric</t>
  </si>
  <si>
    <t>Noah</t>
  </si>
  <si>
    <t>Jacob</t>
  </si>
  <si>
    <t>Dougal</t>
  </si>
  <si>
    <t>James</t>
  </si>
  <si>
    <t>Kevin</t>
  </si>
  <si>
    <t>Jeff</t>
  </si>
  <si>
    <t>Joshua</t>
  </si>
  <si>
    <t>Mark</t>
  </si>
  <si>
    <t>Kaleb</t>
  </si>
  <si>
    <t>Scott</t>
  </si>
  <si>
    <t>Anthony</t>
  </si>
  <si>
    <t>Lukas</t>
  </si>
  <si>
    <t>Reinier</t>
  </si>
  <si>
    <t>Sean</t>
  </si>
  <si>
    <t>Ben</t>
  </si>
  <si>
    <t>Mason</t>
  </si>
  <si>
    <t>David</t>
  </si>
  <si>
    <t>Cody</t>
  </si>
  <si>
    <t>Aaron</t>
  </si>
  <si>
    <t>Brett</t>
  </si>
  <si>
    <t>Shaun</t>
  </si>
  <si>
    <t>Kyle</t>
  </si>
  <si>
    <t>Tyson</t>
  </si>
  <si>
    <t xml:space="preserve">SMITH </t>
  </si>
  <si>
    <t>ANDERSON</t>
  </si>
  <si>
    <t xml:space="preserve">ADAMSON </t>
  </si>
  <si>
    <t xml:space="preserve">PERSON </t>
  </si>
  <si>
    <t xml:space="preserve">FALKENBERG </t>
  </si>
  <si>
    <t xml:space="preserve">SHIMIZU </t>
  </si>
  <si>
    <t xml:space="preserve">HOLMES </t>
  </si>
  <si>
    <t>BURTNIK</t>
  </si>
  <si>
    <t xml:space="preserve">BSCHADEN </t>
  </si>
  <si>
    <t xml:space="preserve">GOMES </t>
  </si>
  <si>
    <t xml:space="preserve">VERVEDA </t>
  </si>
  <si>
    <t xml:space="preserve">BARR </t>
  </si>
  <si>
    <t xml:space="preserve">PAAUWE </t>
  </si>
  <si>
    <t xml:space="preserve">ADOMONIS </t>
  </si>
  <si>
    <t xml:space="preserve">KILLICK </t>
  </si>
  <si>
    <t xml:space="preserve">PROCHE </t>
  </si>
  <si>
    <t xml:space="preserve">KLARENBACH </t>
  </si>
  <si>
    <t xml:space="preserve">HENRY </t>
  </si>
  <si>
    <t xml:space="preserve">MULLER </t>
  </si>
  <si>
    <t xml:space="preserve">FAAS </t>
  </si>
  <si>
    <t xml:space="preserve">ROCKWELL </t>
  </si>
  <si>
    <t xml:space="preserve">KROPF </t>
  </si>
  <si>
    <t xml:space="preserve">PERRON </t>
  </si>
  <si>
    <t xml:space="preserve">ROKOSH </t>
  </si>
  <si>
    <t xml:space="preserve">NILES </t>
  </si>
  <si>
    <t xml:space="preserve">DEAN </t>
  </si>
  <si>
    <t xml:space="preserve">WALDHUBER </t>
  </si>
  <si>
    <t xml:space="preserve">MUNDY </t>
  </si>
  <si>
    <t xml:space="preserve">OWEN </t>
  </si>
  <si>
    <t xml:space="preserve">HOWARD </t>
  </si>
  <si>
    <t xml:space="preserve">EPP </t>
  </si>
  <si>
    <t xml:space="preserve">JENSEN </t>
  </si>
  <si>
    <t xml:space="preserve">TOPPINGS </t>
  </si>
  <si>
    <t xml:space="preserve">BEALL </t>
  </si>
  <si>
    <t xml:space="preserve">CRANE </t>
  </si>
  <si>
    <t xml:space="preserve">SMITHEMAN </t>
  </si>
  <si>
    <t xml:space="preserve">BENNETT </t>
  </si>
  <si>
    <t xml:space="preserve">DAVIDSON </t>
  </si>
  <si>
    <t xml:space="preserve">MILLS-CONNERY </t>
  </si>
  <si>
    <t xml:space="preserve">WILSON </t>
  </si>
  <si>
    <t xml:space="preserve">BAYER </t>
  </si>
  <si>
    <t>MCKNIGHT</t>
  </si>
  <si>
    <t>ENTER</t>
  </si>
  <si>
    <t>MUIR</t>
  </si>
  <si>
    <t>Joe</t>
  </si>
  <si>
    <t>Micah</t>
  </si>
  <si>
    <t>Terence</t>
  </si>
  <si>
    <t>Bryon</t>
  </si>
  <si>
    <t>Bill</t>
  </si>
  <si>
    <t>Ferenc</t>
  </si>
  <si>
    <t>Derek</t>
  </si>
  <si>
    <t>Masa</t>
  </si>
  <si>
    <t>Kinley</t>
  </si>
  <si>
    <t>Curtis</t>
  </si>
  <si>
    <t>Shane</t>
  </si>
  <si>
    <t>Karel</t>
  </si>
  <si>
    <t>Lance</t>
  </si>
  <si>
    <t xml:space="preserve">ROBINSON </t>
  </si>
  <si>
    <t xml:space="preserve">KIRKER </t>
  </si>
  <si>
    <t xml:space="preserve">DIXON </t>
  </si>
  <si>
    <t xml:space="preserve">COGHLAN </t>
  </si>
  <si>
    <t xml:space="preserve">BERGMANN </t>
  </si>
  <si>
    <t xml:space="preserve">MUNRO </t>
  </si>
  <si>
    <t xml:space="preserve">GODLONTON </t>
  </si>
  <si>
    <t xml:space="preserve">ROPER </t>
  </si>
  <si>
    <t xml:space="preserve">GIBSON </t>
  </si>
  <si>
    <t xml:space="preserve">DAVIS </t>
  </si>
  <si>
    <t xml:space="preserve">KENDAL </t>
  </si>
  <si>
    <t xml:space="preserve">HIGUCHI </t>
  </si>
  <si>
    <t xml:space="preserve">BELCHER </t>
  </si>
  <si>
    <t xml:space="preserve">NELSON </t>
  </si>
  <si>
    <t xml:space="preserve">JACSO </t>
  </si>
  <si>
    <t xml:space="preserve">BURTNIK </t>
  </si>
  <si>
    <t xml:space="preserve">MACKENZIE </t>
  </si>
  <si>
    <t xml:space="preserve">DAHMS </t>
  </si>
  <si>
    <t xml:space="preserve">DUPUIS </t>
  </si>
  <si>
    <t xml:space="preserve">MEDINSKI </t>
  </si>
  <si>
    <t xml:space="preserve">STANKEVICIUS </t>
  </si>
  <si>
    <t>Aidan</t>
  </si>
  <si>
    <t>Jakob</t>
  </si>
  <si>
    <t>Grayahm</t>
  </si>
  <si>
    <t>John Bernard</t>
  </si>
  <si>
    <t>Albert</t>
  </si>
  <si>
    <t>Sherman</t>
  </si>
  <si>
    <t>Thomas</t>
  </si>
  <si>
    <t>Lars</t>
  </si>
  <si>
    <t>Jayke</t>
  </si>
  <si>
    <t>Cory</t>
  </si>
  <si>
    <t>Niels</t>
  </si>
  <si>
    <t>Sam</t>
  </si>
  <si>
    <t>Nathan</t>
  </si>
  <si>
    <t>Lucas</t>
  </si>
  <si>
    <t xml:space="preserve">John  </t>
  </si>
  <si>
    <t>Rob</t>
  </si>
  <si>
    <t xml:space="preserve">Andres </t>
  </si>
  <si>
    <t xml:space="preserve">PERDONO </t>
  </si>
  <si>
    <t xml:space="preserve">BURT </t>
  </si>
  <si>
    <t xml:space="preserve">DENISON </t>
  </si>
  <si>
    <t xml:space="preserve">CRUZ </t>
  </si>
  <si>
    <t xml:space="preserve">FABBRI </t>
  </si>
  <si>
    <t xml:space="preserve">MOORE </t>
  </si>
  <si>
    <t xml:space="preserve">DEVRIES </t>
  </si>
  <si>
    <t xml:space="preserve">LOUIS </t>
  </si>
  <si>
    <t xml:space="preserve">POON </t>
  </si>
  <si>
    <t xml:space="preserve">MACKIE </t>
  </si>
  <si>
    <t xml:space="preserve">LOF </t>
  </si>
  <si>
    <t xml:space="preserve">BODDY </t>
  </si>
  <si>
    <t xml:space="preserve">JANSSEN </t>
  </si>
  <si>
    <t>HARGREAVES</t>
  </si>
  <si>
    <t xml:space="preserve">D'ENTREMONT </t>
  </si>
  <si>
    <t xml:space="preserve">CUTKNIFE </t>
  </si>
  <si>
    <t xml:space="preserve">NGUYEN </t>
  </si>
  <si>
    <t xml:space="preserve">WISHLOFF </t>
  </si>
  <si>
    <t xml:space="preserve">HOLECZI </t>
  </si>
  <si>
    <t xml:space="preserve">GAUCHER </t>
  </si>
  <si>
    <t>SANTOS</t>
  </si>
  <si>
    <t xml:space="preserve">MILLS </t>
  </si>
  <si>
    <t xml:space="preserve">SYMKO </t>
  </si>
  <si>
    <t xml:space="preserve">CLAFFEY </t>
  </si>
  <si>
    <t xml:space="preserve">ARNOLD </t>
  </si>
  <si>
    <t xml:space="preserve">LIVESEY </t>
  </si>
  <si>
    <t xml:space="preserve">POOTZ </t>
  </si>
  <si>
    <t>WAY</t>
  </si>
  <si>
    <t>Barry</t>
  </si>
  <si>
    <t>Ethan</t>
  </si>
  <si>
    <t>PALAMAREK</t>
  </si>
  <si>
    <t>BRACKEN</t>
  </si>
  <si>
    <t>Garrick</t>
  </si>
  <si>
    <t>KINNIBURGH</t>
  </si>
  <si>
    <t>Jackson</t>
  </si>
  <si>
    <t>HOWE</t>
  </si>
  <si>
    <t>Samantha</t>
  </si>
  <si>
    <t>Elise</t>
  </si>
  <si>
    <t>Crankmasters</t>
  </si>
  <si>
    <t>Hardcore Cycling Club</t>
  </si>
  <si>
    <t>Smartsavvy + pb Iris</t>
  </si>
  <si>
    <t>CUMMINGS</t>
  </si>
  <si>
    <t>J.P</t>
  </si>
  <si>
    <t>RIVA</t>
  </si>
  <si>
    <t>C5</t>
  </si>
  <si>
    <t>Shibley</t>
  </si>
  <si>
    <t>Carla</t>
  </si>
  <si>
    <t>ZAPLOTINSKY</t>
  </si>
  <si>
    <t>T1</t>
  </si>
  <si>
    <t>WILSON</t>
  </si>
  <si>
    <t>C2</t>
  </si>
  <si>
    <t>SALT</t>
  </si>
  <si>
    <t>Michelle</t>
  </si>
  <si>
    <t>DUONG</t>
  </si>
  <si>
    <t>Kas</t>
  </si>
  <si>
    <t>Ashley</t>
  </si>
  <si>
    <t>H1</t>
  </si>
  <si>
    <t>CONQUEST</t>
  </si>
  <si>
    <t>Margaret</t>
  </si>
  <si>
    <t xml:space="preserve">SCHNEIDER </t>
  </si>
  <si>
    <t xml:space="preserve">POIDEVIN  </t>
  </si>
  <si>
    <t xml:space="preserve">HARVIE  </t>
  </si>
  <si>
    <t>DUDEMAINE</t>
  </si>
  <si>
    <t>SMARTSAVVY + pb iris</t>
  </si>
  <si>
    <t>Ghost of Gravel Fondo &amp; Race (B)</t>
  </si>
  <si>
    <t>Bicisport Suffer like a Dog(Pound) ITT (B)</t>
  </si>
  <si>
    <t>RMSR ITT  (B)</t>
  </si>
  <si>
    <t>RMSR RR Provincial Championships (A)</t>
  </si>
  <si>
    <t>Juventus ITT Provincials (A)</t>
  </si>
  <si>
    <t>Kicking Horse Cup Prologue ITT (B)</t>
  </si>
  <si>
    <t>Kicking Horse Cup HC (B)</t>
  </si>
  <si>
    <t>Kicking Horse Cup RR (B)</t>
  </si>
  <si>
    <t>WILLIAMS</t>
  </si>
  <si>
    <t>Trev</t>
  </si>
  <si>
    <t>Speed Theory Cycling</t>
  </si>
  <si>
    <t>CROSTON</t>
  </si>
  <si>
    <t>FURLONG</t>
  </si>
  <si>
    <t>Barrie</t>
  </si>
  <si>
    <t>DeJong Design p/b Road</t>
  </si>
  <si>
    <t>Paradis</t>
  </si>
  <si>
    <t>Clayton</t>
  </si>
  <si>
    <t>Dycke</t>
  </si>
  <si>
    <t>Greg</t>
  </si>
  <si>
    <t>Auer</t>
  </si>
  <si>
    <t>CLARK</t>
  </si>
  <si>
    <t>Geoff</t>
  </si>
  <si>
    <t>Deadgoat Racing</t>
  </si>
  <si>
    <t>CHAMBERS</t>
  </si>
  <si>
    <t>Gary</t>
  </si>
  <si>
    <t>MACKLEM</t>
  </si>
  <si>
    <t>MACALISTER</t>
  </si>
  <si>
    <t>ROBERTSON</t>
  </si>
  <si>
    <t>Grant</t>
  </si>
  <si>
    <t>OICKLE</t>
  </si>
  <si>
    <t>BACHMAN</t>
  </si>
  <si>
    <t xml:space="preserve">Jay </t>
  </si>
  <si>
    <t>WALLACE</t>
  </si>
  <si>
    <t>54 Blue</t>
  </si>
  <si>
    <t>Paul</t>
  </si>
  <si>
    <t>KOENIG</t>
  </si>
  <si>
    <t>SHANTEL</t>
  </si>
  <si>
    <t>Kokanee Redbike</t>
  </si>
  <si>
    <t>KENDELL</t>
  </si>
  <si>
    <t>Janelle</t>
  </si>
  <si>
    <t>SPAN</t>
  </si>
  <si>
    <t>Kokanee Red Bike</t>
  </si>
  <si>
    <t>CALE</t>
  </si>
  <si>
    <t>Brian</t>
  </si>
  <si>
    <t>LIVESEY</t>
  </si>
  <si>
    <t>5  -&gt; 4</t>
  </si>
  <si>
    <t>Jay</t>
  </si>
  <si>
    <t>RC Decision</t>
  </si>
  <si>
    <t>VERVEDA</t>
  </si>
  <si>
    <t>AULD</t>
  </si>
  <si>
    <t>MACDONALD</t>
  </si>
  <si>
    <t>LAMB</t>
  </si>
  <si>
    <t>Jamie</t>
  </si>
  <si>
    <t>KNIGHT</t>
  </si>
  <si>
    <t xml:space="preserve">FENNELL </t>
  </si>
  <si>
    <t>Mitchell</t>
  </si>
  <si>
    <t>FRASER</t>
  </si>
  <si>
    <t>Craig</t>
  </si>
  <si>
    <t>DOORNBOS</t>
  </si>
  <si>
    <t>REID</t>
  </si>
  <si>
    <t xml:space="preserve">Rob  </t>
  </si>
  <si>
    <t>YOUNG</t>
  </si>
  <si>
    <t>KENNY</t>
  </si>
  <si>
    <t>RAYNER</t>
  </si>
  <si>
    <t>Phil</t>
  </si>
  <si>
    <t>Headwinds CC</t>
  </si>
  <si>
    <t>SACKNEY</t>
  </si>
  <si>
    <t>TOPILKO</t>
  </si>
  <si>
    <t>Brent</t>
  </si>
  <si>
    <t>JANZEN</t>
  </si>
  <si>
    <t>WILLIAMSON</t>
  </si>
  <si>
    <t>Philip</t>
  </si>
  <si>
    <t>RICHKUM</t>
  </si>
  <si>
    <t>Bob</t>
  </si>
  <si>
    <t>CARVER</t>
  </si>
  <si>
    <t>SCHOMMER</t>
  </si>
  <si>
    <t>Clark</t>
  </si>
  <si>
    <t>LANGILLE</t>
  </si>
  <si>
    <t>Brandon</t>
  </si>
  <si>
    <t>NORTON</t>
  </si>
  <si>
    <t>Richard</t>
  </si>
  <si>
    <t>BEDARD</t>
  </si>
  <si>
    <t>Emma</t>
  </si>
  <si>
    <t>POIDEVIN</t>
  </si>
  <si>
    <t>Eva</t>
  </si>
  <si>
    <t>FERGUSSON</t>
  </si>
  <si>
    <t>Lindy</t>
  </si>
  <si>
    <t>CRANE</t>
  </si>
  <si>
    <t>BAKER</t>
  </si>
  <si>
    <t>Tiffany</t>
  </si>
  <si>
    <t>Anna Gabrielle</t>
  </si>
  <si>
    <t>Meghan</t>
  </si>
  <si>
    <t>3 -&gt; 2</t>
  </si>
  <si>
    <t>Kicking Horse Cup HC - Mass Start (B)</t>
  </si>
  <si>
    <t>Pedalhead Roadworks</t>
  </si>
  <si>
    <t>MEDINSKI</t>
  </si>
  <si>
    <t>TYMCHUK</t>
  </si>
  <si>
    <t>GAUCHER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</si>
</sst>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mmm\-yyyy"/>
    <numFmt numFmtId="179" formatCode="[$-409]dddd\,\ mmmm\ dd\,\ yyyy"/>
    <numFmt numFmtId="180" formatCode="dd/mm/yyyy;@"/>
    <numFmt numFmtId="181" formatCode="dd/mm/yy;@"/>
    <numFmt numFmtId="182" formatCode="yyyy\-mm\-dd;@"/>
    <numFmt numFmtId="183" formatCode="d/m/yy;@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.5"/>
      <color indexed="30"/>
      <name val="Verdana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8.5"/>
      <color indexed="30"/>
      <name val="Verdana"/>
      <family val="2"/>
    </font>
    <font>
      <sz val="11"/>
      <color indexed="55"/>
      <name val="Calibri"/>
      <family val="2"/>
    </font>
    <font>
      <b/>
      <sz val="8.5"/>
      <color indexed="17"/>
      <name val="Verdana"/>
      <family val="2"/>
    </font>
    <font>
      <sz val="9"/>
      <color indexed="12"/>
      <name val="Arial"/>
      <family val="2"/>
    </font>
    <font>
      <b/>
      <sz val="8.5"/>
      <color indexed="10"/>
      <name val="Verdana"/>
      <family val="2"/>
    </font>
    <font>
      <b/>
      <sz val="8.5"/>
      <color indexed="55"/>
      <name val="Verdana"/>
      <family val="2"/>
    </font>
    <font>
      <sz val="8.5"/>
      <color indexed="17"/>
      <name val="Verdana"/>
      <family val="2"/>
    </font>
    <font>
      <sz val="8.5"/>
      <color indexed="8"/>
      <name val="Verdana"/>
      <family val="2"/>
    </font>
    <font>
      <sz val="8.5"/>
      <color indexed="30"/>
      <name val="Verdana"/>
      <family val="2"/>
    </font>
    <font>
      <sz val="8.5"/>
      <color indexed="10"/>
      <name val="Verdana"/>
      <family val="2"/>
    </font>
    <font>
      <sz val="8.5"/>
      <color indexed="55"/>
      <name val="Verdana"/>
      <family val="2"/>
    </font>
    <font>
      <b/>
      <i/>
      <sz val="8"/>
      <color indexed="55"/>
      <name val="Verdana"/>
      <family val="2"/>
    </font>
    <font>
      <sz val="11"/>
      <color indexed="36"/>
      <name val="Calibri"/>
      <family val="2"/>
    </font>
    <font>
      <b/>
      <i/>
      <sz val="8"/>
      <color indexed="10"/>
      <name val="Verdana"/>
      <family val="2"/>
    </font>
    <font>
      <sz val="8.5"/>
      <color indexed="23"/>
      <name val="Verdana"/>
      <family val="2"/>
    </font>
    <font>
      <b/>
      <i/>
      <sz val="8.5"/>
      <color indexed="55"/>
      <name val="Verdana"/>
      <family val="2"/>
    </font>
    <font>
      <b/>
      <u val="single"/>
      <sz val="11"/>
      <color indexed="8"/>
      <name val="Calibri"/>
      <family val="2"/>
    </font>
    <font>
      <b/>
      <sz val="8.5"/>
      <color indexed="53"/>
      <name val="Verdana"/>
      <family val="2"/>
    </font>
    <font>
      <sz val="11"/>
      <color indexed="53"/>
      <name val="Calibri"/>
      <family val="2"/>
    </font>
    <font>
      <sz val="8.5"/>
      <color indexed="53"/>
      <name val="Verdana"/>
      <family val="2"/>
    </font>
    <font>
      <b/>
      <i/>
      <sz val="8"/>
      <color indexed="53"/>
      <name val="Verdana"/>
      <family val="2"/>
    </font>
    <font>
      <b/>
      <i/>
      <sz val="9"/>
      <color indexed="30"/>
      <name val="Verdana"/>
      <family val="2"/>
    </font>
    <font>
      <b/>
      <sz val="9"/>
      <color indexed="53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i/>
      <sz val="9"/>
      <color indexed="12"/>
      <name val="Arial"/>
      <family val="2"/>
    </font>
    <font>
      <b/>
      <sz val="9"/>
      <color indexed="10"/>
      <name val="Verdana"/>
      <family val="2"/>
    </font>
    <font>
      <b/>
      <i/>
      <sz val="9"/>
      <color indexed="23"/>
      <name val="Verdana"/>
      <family val="2"/>
    </font>
    <font>
      <i/>
      <sz val="8.5"/>
      <color indexed="23"/>
      <name val="Verdana"/>
      <family val="2"/>
    </font>
    <font>
      <b/>
      <sz val="9"/>
      <color indexed="23"/>
      <name val="Verdana"/>
      <family val="2"/>
    </font>
    <font>
      <b/>
      <i/>
      <sz val="8.5"/>
      <color indexed="10"/>
      <name val="Verdana"/>
      <family val="2"/>
    </font>
    <font>
      <b/>
      <i/>
      <sz val="8.5"/>
      <color indexed="8"/>
      <name val="Verdana"/>
      <family val="2"/>
    </font>
    <font>
      <sz val="9"/>
      <color indexed="53"/>
      <name val="Verdana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i/>
      <sz val="11"/>
      <color indexed="30"/>
      <name val="Calibri"/>
      <family val="2"/>
    </font>
    <font>
      <b/>
      <sz val="11"/>
      <color indexed="53"/>
      <name val="Calibri"/>
      <family val="2"/>
    </font>
    <font>
      <sz val="9"/>
      <color indexed="8"/>
      <name val="Calibri"/>
      <family val="2"/>
    </font>
    <font>
      <sz val="8.5"/>
      <color indexed="36"/>
      <name val="Verdana"/>
      <family val="2"/>
    </font>
    <font>
      <b/>
      <u val="single"/>
      <sz val="13"/>
      <color indexed="8"/>
      <name val="Calibri"/>
      <family val="2"/>
    </font>
    <font>
      <b/>
      <sz val="8.5"/>
      <color indexed="8"/>
      <name val="Verdana"/>
      <family val="2"/>
    </font>
    <font>
      <b/>
      <sz val="8.5"/>
      <color indexed="23"/>
      <name val="Verdana"/>
      <family val="2"/>
    </font>
    <font>
      <b/>
      <u val="single"/>
      <sz val="8.5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36"/>
      <name val="Verdana"/>
      <family val="2"/>
    </font>
    <font>
      <sz val="9"/>
      <color indexed="36"/>
      <name val="Verdana"/>
      <family val="2"/>
    </font>
    <font>
      <b/>
      <sz val="8.5"/>
      <color indexed="36"/>
      <name val="Verdana"/>
      <family val="2"/>
    </font>
    <font>
      <sz val="12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23"/>
      <name val="Calibri"/>
      <family val="2"/>
    </font>
    <font>
      <b/>
      <i/>
      <sz val="8.5"/>
      <color indexed="23"/>
      <name val="Verdana"/>
      <family val="2"/>
    </font>
    <font>
      <b/>
      <i/>
      <sz val="8"/>
      <color indexed="23"/>
      <name val="Verdana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55"/>
      <name val="Verdana"/>
      <family val="2"/>
    </font>
    <font>
      <sz val="10"/>
      <color indexed="8"/>
      <name val="Verdana"/>
      <family val="2"/>
    </font>
    <font>
      <i/>
      <sz val="10"/>
      <color indexed="8"/>
      <name val="Calibri"/>
      <family val="2"/>
    </font>
    <font>
      <i/>
      <sz val="10"/>
      <color indexed="8"/>
      <name val="Verdana"/>
      <family val="2"/>
    </font>
    <font>
      <b/>
      <sz val="9"/>
      <color indexed="23"/>
      <name val="Arial"/>
      <family val="2"/>
    </font>
    <font>
      <b/>
      <sz val="9"/>
      <color indexed="30"/>
      <name val="Verdana"/>
      <family val="2"/>
    </font>
    <font>
      <b/>
      <sz val="9"/>
      <color indexed="12"/>
      <name val="Arial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.5"/>
      <color rgb="FF0070C0"/>
      <name val="Verdana"/>
      <family val="2"/>
    </font>
    <font>
      <sz val="11"/>
      <color rgb="FF00B050"/>
      <name val="Calibri"/>
      <family val="2"/>
    </font>
    <font>
      <b/>
      <i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8.5"/>
      <color rgb="FF0070C0"/>
      <name val="Verdana"/>
      <family val="2"/>
    </font>
    <font>
      <sz val="11"/>
      <color theme="0" tint="-0.3499799966812134"/>
      <name val="Calibri"/>
      <family val="2"/>
    </font>
    <font>
      <b/>
      <sz val="8.5"/>
      <color rgb="FF00B050"/>
      <name val="Verdana"/>
      <family val="2"/>
    </font>
    <font>
      <sz val="9"/>
      <color rgb="FF0000FF"/>
      <name val="Arial"/>
      <family val="2"/>
    </font>
    <font>
      <b/>
      <sz val="8.5"/>
      <color rgb="FFFF0000"/>
      <name val="Verdana"/>
      <family val="2"/>
    </font>
    <font>
      <b/>
      <sz val="8.5"/>
      <color theme="0" tint="-0.3499799966812134"/>
      <name val="Verdana"/>
      <family val="2"/>
    </font>
    <font>
      <b/>
      <i/>
      <sz val="11"/>
      <color theme="1"/>
      <name val="Calibri"/>
      <family val="2"/>
    </font>
    <font>
      <sz val="8.5"/>
      <color rgb="FF00B050"/>
      <name val="Verdana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sz val="8.5"/>
      <color rgb="FF0070C0"/>
      <name val="Verdana"/>
      <family val="2"/>
    </font>
    <font>
      <sz val="8.5"/>
      <color rgb="FFFF0000"/>
      <name val="Verdana"/>
      <family val="2"/>
    </font>
    <font>
      <sz val="8.5"/>
      <color theme="0" tint="-0.3499799966812134"/>
      <name val="Verdana"/>
      <family val="2"/>
    </font>
    <font>
      <b/>
      <i/>
      <sz val="8"/>
      <color theme="0" tint="-0.3499799966812134"/>
      <name val="Verdana"/>
      <family val="2"/>
    </font>
    <font>
      <sz val="11"/>
      <color rgb="FF7030A0"/>
      <name val="Calibri"/>
      <family val="2"/>
    </font>
    <font>
      <b/>
      <i/>
      <sz val="8"/>
      <color rgb="FFFF0000"/>
      <name val="Verdana"/>
      <family val="2"/>
    </font>
    <font>
      <sz val="8.5"/>
      <color theme="0" tint="-0.4999699890613556"/>
      <name val="Verdana"/>
      <family val="2"/>
    </font>
    <font>
      <b/>
      <i/>
      <sz val="8.5"/>
      <color theme="0" tint="-0.3499799966812134"/>
      <name val="Verdana"/>
      <family val="2"/>
    </font>
    <font>
      <b/>
      <u val="single"/>
      <sz val="11"/>
      <color theme="1"/>
      <name val="Calibri"/>
      <family val="2"/>
    </font>
    <font>
      <b/>
      <sz val="8.5"/>
      <color theme="9" tint="-0.24997000396251678"/>
      <name val="Verdana"/>
      <family val="2"/>
    </font>
    <font>
      <sz val="11"/>
      <color theme="9" tint="-0.24997000396251678"/>
      <name val="Calibri"/>
      <family val="2"/>
    </font>
    <font>
      <sz val="8.5"/>
      <color theme="9" tint="-0.24997000396251678"/>
      <name val="Verdana"/>
      <family val="2"/>
    </font>
    <font>
      <b/>
      <i/>
      <sz val="8"/>
      <color theme="9" tint="-0.24997000396251678"/>
      <name val="Verdana"/>
      <family val="2"/>
    </font>
    <font>
      <b/>
      <i/>
      <sz val="9"/>
      <color rgb="FF0070C0"/>
      <name val="Verdana"/>
      <family val="2"/>
    </font>
    <font>
      <b/>
      <sz val="9"/>
      <color theme="9" tint="-0.24997000396251678"/>
      <name val="Verdana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b/>
      <i/>
      <sz val="9"/>
      <color rgb="FF0000FF"/>
      <name val="Arial"/>
      <family val="2"/>
    </font>
    <font>
      <b/>
      <sz val="11"/>
      <color rgb="FF000000"/>
      <name val="Calibri"/>
      <family val="2"/>
    </font>
    <font>
      <b/>
      <sz val="9"/>
      <color rgb="FFFF0000"/>
      <name val="Verdana"/>
      <family val="2"/>
    </font>
    <font>
      <b/>
      <i/>
      <sz val="9"/>
      <color theme="0" tint="-0.4999699890613556"/>
      <name val="Verdana"/>
      <family val="2"/>
    </font>
    <font>
      <i/>
      <sz val="8.5"/>
      <color theme="0" tint="-0.4999699890613556"/>
      <name val="Verdana"/>
      <family val="2"/>
    </font>
    <font>
      <b/>
      <sz val="9"/>
      <color theme="0" tint="-0.4999699890613556"/>
      <name val="Verdana"/>
      <family val="2"/>
    </font>
    <font>
      <b/>
      <i/>
      <sz val="8.5"/>
      <color rgb="FFFF0000"/>
      <name val="Verdana"/>
      <family val="2"/>
    </font>
    <font>
      <b/>
      <i/>
      <sz val="8.5"/>
      <color theme="1"/>
      <name val="Verdana"/>
      <family val="2"/>
    </font>
    <font>
      <sz val="9"/>
      <color theme="9" tint="-0.24997000396251678"/>
      <name val="Verdana"/>
      <family val="2"/>
    </font>
    <font>
      <b/>
      <sz val="11"/>
      <color rgb="FF00B050"/>
      <name val="Calibri"/>
      <family val="2"/>
    </font>
    <font>
      <b/>
      <i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sz val="8.5"/>
      <color rgb="FF7030A0"/>
      <name val="Verdana"/>
      <family val="2"/>
    </font>
    <font>
      <b/>
      <u val="single"/>
      <sz val="13"/>
      <color theme="1"/>
      <name val="Calibri"/>
      <family val="2"/>
    </font>
    <font>
      <b/>
      <sz val="8.5"/>
      <color rgb="FF000000"/>
      <name val="Verdana"/>
      <family val="2"/>
    </font>
    <font>
      <b/>
      <sz val="8.5"/>
      <color theme="0" tint="-0.4999699890613556"/>
      <name val="Verdana"/>
      <family val="2"/>
    </font>
    <font>
      <b/>
      <i/>
      <sz val="8.5"/>
      <color rgb="FF000000"/>
      <name val="Verdana"/>
      <family val="2"/>
    </font>
    <font>
      <b/>
      <u val="single"/>
      <sz val="8.5"/>
      <color theme="1"/>
      <name val="Verdana"/>
      <family val="2"/>
    </font>
    <font>
      <sz val="10"/>
      <color theme="1"/>
      <name val="Calibri"/>
      <family val="2"/>
    </font>
    <font>
      <b/>
      <sz val="9"/>
      <color rgb="FF7030A0"/>
      <name val="Verdana"/>
      <family val="2"/>
    </font>
    <font>
      <sz val="9"/>
      <color rgb="FF7030A0"/>
      <name val="Verdana"/>
      <family val="2"/>
    </font>
    <font>
      <b/>
      <sz val="8.5"/>
      <color rgb="FF7030A0"/>
      <name val="Verdana"/>
      <family val="2"/>
    </font>
    <font>
      <sz val="12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theme="0" tint="-0.4999699890613556"/>
      <name val="Calibri"/>
      <family val="2"/>
    </font>
    <font>
      <b/>
      <i/>
      <sz val="8.5"/>
      <color theme="0" tint="-0.4999699890613556"/>
      <name val="Verdana"/>
      <family val="2"/>
    </font>
    <font>
      <b/>
      <i/>
      <sz val="8"/>
      <color theme="0" tint="-0.4999699890613556"/>
      <name val="Verdana"/>
      <family val="2"/>
    </font>
    <font>
      <b/>
      <sz val="9"/>
      <color theme="0" tint="-0.3499799966812134"/>
      <name val="Arial"/>
      <family val="2"/>
    </font>
    <font>
      <b/>
      <sz val="9"/>
      <color rgb="FFFF0000"/>
      <name val="Arial"/>
      <family val="2"/>
    </font>
    <font>
      <b/>
      <sz val="8.5"/>
      <color theme="1"/>
      <name val="Verdana"/>
      <family val="2"/>
    </font>
    <font>
      <sz val="10"/>
      <color rgb="FF0000FF"/>
      <name val="Arial"/>
      <family val="2"/>
    </font>
    <font>
      <b/>
      <sz val="9"/>
      <color theme="0" tint="-0.3499799966812134"/>
      <name val="Verdana"/>
      <family val="2"/>
    </font>
    <font>
      <sz val="10"/>
      <color theme="1"/>
      <name val="Verdana"/>
      <family val="2"/>
    </font>
    <font>
      <i/>
      <sz val="10"/>
      <color theme="1"/>
      <name val="Calibri"/>
      <family val="2"/>
    </font>
    <font>
      <i/>
      <sz val="10"/>
      <color theme="1"/>
      <name val="Verdana"/>
      <family val="2"/>
    </font>
    <font>
      <b/>
      <sz val="9"/>
      <color theme="0" tint="-0.4999699890613556"/>
      <name val="Arial"/>
      <family val="2"/>
    </font>
    <font>
      <b/>
      <sz val="9"/>
      <color rgb="FF0070C0"/>
      <name val="Verdana"/>
      <family val="2"/>
    </font>
    <font>
      <b/>
      <sz val="9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12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114" fillId="0" borderId="0" xfId="57" applyFont="1" applyFill="1" applyBorder="1" applyAlignment="1">
      <alignment horizontal="center"/>
      <protection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18" fillId="0" borderId="0" xfId="61" applyFont="1" applyFill="1" applyBorder="1" applyAlignment="1">
      <alignment horizontal="center"/>
      <protection/>
    </xf>
    <xf numFmtId="0" fontId="9" fillId="34" borderId="0" xfId="0" applyFont="1" applyFill="1" applyAlignment="1">
      <alignment/>
    </xf>
    <xf numFmtId="0" fontId="11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9" fillId="0" borderId="0" xfId="0" applyFont="1" applyAlignment="1">
      <alignment/>
    </xf>
    <xf numFmtId="0" fontId="0" fillId="0" borderId="0" xfId="0" applyFont="1" applyAlignment="1">
      <alignment horizontal="left"/>
    </xf>
    <xf numFmtId="0" fontId="120" fillId="0" borderId="0" xfId="61" applyFont="1" applyFill="1" applyBorder="1" applyAlignment="1">
      <alignment horizontal="center"/>
      <protection/>
    </xf>
    <xf numFmtId="0" fontId="115" fillId="0" borderId="0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21" fillId="33" borderId="11" xfId="59" applyFont="1" applyFill="1" applyBorder="1" applyAlignment="1">
      <alignment horizontal="left"/>
      <protection/>
    </xf>
    <xf numFmtId="0" fontId="121" fillId="33" borderId="12" xfId="59" applyFont="1" applyFill="1" applyBorder="1" applyAlignment="1">
      <alignment horizontal="left"/>
      <protection/>
    </xf>
    <xf numFmtId="0" fontId="121" fillId="33" borderId="12" xfId="59" applyFont="1" applyFill="1" applyBorder="1" applyAlignment="1">
      <alignment horizontal="center"/>
      <protection/>
    </xf>
    <xf numFmtId="0" fontId="6" fillId="0" borderId="10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2" fillId="0" borderId="0" xfId="61" applyFont="1" applyFill="1" applyBorder="1" applyAlignment="1">
      <alignment horizontal="center"/>
      <protection/>
    </xf>
    <xf numFmtId="0" fontId="123" fillId="0" borderId="0" xfId="61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0" fontId="7" fillId="0" borderId="0" xfId="59" applyFont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113" fillId="0" borderId="0" xfId="0" applyFont="1" applyAlignment="1">
      <alignment/>
    </xf>
    <xf numFmtId="0" fontId="119" fillId="0" borderId="0" xfId="0" applyFont="1" applyBorder="1" applyAlignment="1">
      <alignment/>
    </xf>
    <xf numFmtId="0" fontId="6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 applyAlignment="1">
      <alignment horizontal="left"/>
      <protection/>
    </xf>
    <xf numFmtId="0" fontId="121" fillId="33" borderId="10" xfId="6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6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0" fillId="17" borderId="0" xfId="0" applyFont="1" applyFill="1" applyAlignment="1">
      <alignment horizontal="center"/>
    </xf>
    <xf numFmtId="0" fontId="124" fillId="0" borderId="0" xfId="0" applyFont="1" applyAlignment="1">
      <alignment/>
    </xf>
    <xf numFmtId="0" fontId="7" fillId="16" borderId="0" xfId="57" applyFont="1" applyFill="1" applyBorder="1" applyAlignment="1">
      <alignment horizontal="left"/>
      <protection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7" fillId="6" borderId="0" xfId="57" applyFont="1" applyFill="1" applyBorder="1" applyAlignment="1">
      <alignment horizontal="left"/>
      <protection/>
    </xf>
    <xf numFmtId="0" fontId="0" fillId="6" borderId="0" xfId="0" applyFont="1" applyFill="1" applyAlignment="1">
      <alignment horizontal="center"/>
    </xf>
    <xf numFmtId="0" fontId="7" fillId="19" borderId="0" xfId="60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10" xfId="0" applyFont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125" fillId="34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left" vertical="center"/>
      <protection/>
    </xf>
    <xf numFmtId="0" fontId="12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7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6" fillId="0" borderId="0" xfId="0" applyFont="1" applyAlignment="1">
      <alignment/>
    </xf>
    <xf numFmtId="0" fontId="125" fillId="0" borderId="0" xfId="0" applyFont="1" applyAlignment="1">
      <alignment/>
    </xf>
    <xf numFmtId="0" fontId="127" fillId="0" borderId="0" xfId="0" applyFont="1" applyAlignment="1">
      <alignment horizontal="center"/>
    </xf>
    <xf numFmtId="0" fontId="127" fillId="0" borderId="0" xfId="0" applyFont="1" applyFill="1" applyAlignment="1">
      <alignment/>
    </xf>
    <xf numFmtId="0" fontId="127" fillId="0" borderId="0" xfId="0" applyFont="1" applyFill="1" applyAlignment="1">
      <alignment horizontal="center"/>
    </xf>
    <xf numFmtId="0" fontId="128" fillId="0" borderId="0" xfId="0" applyFont="1" applyFill="1" applyAlignment="1">
      <alignment horizontal="center"/>
    </xf>
    <xf numFmtId="0" fontId="13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127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131" fillId="0" borderId="0" xfId="57" applyFont="1" applyFill="1" applyBorder="1" applyAlignment="1">
      <alignment horizontal="center"/>
      <protection/>
    </xf>
    <xf numFmtId="0" fontId="6" fillId="0" borderId="14" xfId="61" applyFont="1" applyFill="1" applyBorder="1">
      <alignment/>
      <protection/>
    </xf>
    <xf numFmtId="0" fontId="0" fillId="0" borderId="0" xfId="0" applyFont="1" applyAlignment="1">
      <alignment/>
    </xf>
    <xf numFmtId="0" fontId="119" fillId="0" borderId="0" xfId="0" applyFont="1" applyFill="1" applyAlignment="1">
      <alignment/>
    </xf>
    <xf numFmtId="0" fontId="119" fillId="0" borderId="0" xfId="0" applyFont="1" applyFill="1" applyBorder="1" applyAlignment="1">
      <alignment/>
    </xf>
    <xf numFmtId="0" fontId="113" fillId="0" borderId="0" xfId="0" applyFont="1" applyFill="1" applyAlignment="1">
      <alignment/>
    </xf>
    <xf numFmtId="0" fontId="132" fillId="0" borderId="0" xfId="0" applyFont="1" applyFill="1" applyAlignment="1">
      <alignment/>
    </xf>
    <xf numFmtId="0" fontId="133" fillId="0" borderId="0" xfId="57" applyFont="1" applyFill="1" applyBorder="1" applyAlignment="1">
      <alignment horizontal="center"/>
      <protection/>
    </xf>
    <xf numFmtId="0" fontId="12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9" borderId="0" xfId="60" applyFont="1" applyFill="1" applyBorder="1" applyAlignment="1">
      <alignment horizontal="left"/>
      <protection/>
    </xf>
    <xf numFmtId="0" fontId="0" fillId="9" borderId="0" xfId="0" applyFont="1" applyFill="1" applyAlignment="1">
      <alignment/>
    </xf>
    <xf numFmtId="0" fontId="134" fillId="0" borderId="0" xfId="0" applyFont="1" applyFill="1" applyAlignment="1">
      <alignment/>
    </xf>
    <xf numFmtId="0" fontId="7" fillId="16" borderId="0" xfId="60" applyFont="1" applyFill="1" applyBorder="1" applyAlignment="1">
      <alignment horizontal="left"/>
      <protection/>
    </xf>
    <xf numFmtId="0" fontId="117" fillId="16" borderId="0" xfId="0" applyFont="1" applyFill="1" applyAlignment="1">
      <alignment horizontal="center"/>
    </xf>
    <xf numFmtId="0" fontId="9" fillId="16" borderId="0" xfId="0" applyFont="1" applyFill="1" applyAlignment="1">
      <alignment/>
    </xf>
    <xf numFmtId="0" fontId="115" fillId="16" borderId="0" xfId="0" applyFont="1" applyFill="1" applyAlignment="1">
      <alignment/>
    </xf>
    <xf numFmtId="0" fontId="7" fillId="6" borderId="0" xfId="57" applyFont="1" applyFill="1" applyBorder="1" applyAlignment="1">
      <alignment horizontal="center"/>
      <protection/>
    </xf>
    <xf numFmtId="0" fontId="131" fillId="6" borderId="0" xfId="57" applyFont="1" applyFill="1" applyBorder="1" applyAlignment="1">
      <alignment horizontal="center"/>
      <protection/>
    </xf>
    <xf numFmtId="0" fontId="5" fillId="6" borderId="0" xfId="61" applyFont="1" applyFill="1" applyBorder="1" applyAlignment="1">
      <alignment horizontal="center"/>
      <protection/>
    </xf>
    <xf numFmtId="0" fontId="135" fillId="0" borderId="0" xfId="57" applyFont="1" applyFill="1" applyBorder="1" applyAlignment="1">
      <alignment horizontal="left"/>
      <protection/>
    </xf>
    <xf numFmtId="0" fontId="125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53" applyFont="1" applyAlignment="1" applyProtection="1">
      <alignment horizontal="left"/>
      <protection/>
    </xf>
    <xf numFmtId="0" fontId="136" fillId="0" borderId="0" xfId="0" applyFont="1" applyAlignment="1">
      <alignment horizontal="left"/>
    </xf>
    <xf numFmtId="0" fontId="137" fillId="34" borderId="10" xfId="61" applyFont="1" applyFill="1" applyBorder="1" applyAlignment="1">
      <alignment horizontal="center" vertical="center"/>
      <protection/>
    </xf>
    <xf numFmtId="0" fontId="137" fillId="0" borderId="0" xfId="61" applyFont="1" applyFill="1" applyBorder="1" applyAlignment="1">
      <alignment horizontal="center"/>
      <protection/>
    </xf>
    <xf numFmtId="0" fontId="138" fillId="0" borderId="0" xfId="0" applyFont="1" applyFill="1" applyAlignment="1">
      <alignment/>
    </xf>
    <xf numFmtId="0" fontId="139" fillId="0" borderId="0" xfId="0" applyFont="1" applyFill="1" applyAlignment="1">
      <alignment/>
    </xf>
    <xf numFmtId="0" fontId="138" fillId="0" borderId="0" xfId="0" applyFont="1" applyAlignment="1">
      <alignment/>
    </xf>
    <xf numFmtId="0" fontId="140" fillId="0" borderId="0" xfId="57" applyFont="1" applyFill="1" applyBorder="1" applyAlignment="1">
      <alignment horizontal="center"/>
      <protection/>
    </xf>
    <xf numFmtId="0" fontId="138" fillId="0" borderId="0" xfId="0" applyFont="1" applyFill="1" applyBorder="1" applyAlignment="1">
      <alignment/>
    </xf>
    <xf numFmtId="0" fontId="138" fillId="0" borderId="0" xfId="0" applyFont="1" applyBorder="1" applyAlignment="1">
      <alignment/>
    </xf>
    <xf numFmtId="15" fontId="141" fillId="0" borderId="15" xfId="58" applyNumberFormat="1" applyFont="1" applyFill="1" applyBorder="1" applyAlignment="1">
      <alignment horizontal="center" textRotation="90"/>
      <protection/>
    </xf>
    <xf numFmtId="0" fontId="117" fillId="33" borderId="16" xfId="0" applyFont="1" applyFill="1" applyBorder="1" applyAlignment="1">
      <alignment horizontal="center"/>
    </xf>
    <xf numFmtId="0" fontId="2" fillId="34" borderId="17" xfId="58" applyFont="1" applyFill="1" applyBorder="1" applyAlignment="1">
      <alignment horizontal="center" textRotation="90" wrapText="1"/>
      <protection/>
    </xf>
    <xf numFmtId="0" fontId="142" fillId="34" borderId="18" xfId="58" applyFont="1" applyFill="1" applyBorder="1" applyAlignment="1">
      <alignment horizontal="center" textRotation="90" wrapText="1"/>
      <protection/>
    </xf>
    <xf numFmtId="0" fontId="143" fillId="34" borderId="19" xfId="58" applyFont="1" applyFill="1" applyBorder="1" applyAlignment="1">
      <alignment horizontal="center" textRotation="90" wrapText="1"/>
      <protection/>
    </xf>
    <xf numFmtId="0" fontId="5" fillId="34" borderId="20" xfId="61" applyFont="1" applyFill="1" applyBorder="1" applyAlignment="1">
      <alignment horizontal="center" vertical="center"/>
      <protection/>
    </xf>
    <xf numFmtId="0" fontId="120" fillId="34" borderId="21" xfId="6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textRotation="90" wrapText="1"/>
      <protection/>
    </xf>
    <xf numFmtId="0" fontId="144" fillId="0" borderId="18" xfId="58" applyFont="1" applyFill="1" applyBorder="1" applyAlignment="1">
      <alignment horizontal="center" textRotation="90" wrapText="1"/>
      <protection/>
    </xf>
    <xf numFmtId="0" fontId="8" fillId="0" borderId="22" xfId="58" applyFont="1" applyFill="1" applyBorder="1" applyAlignment="1">
      <alignment horizontal="center" textRotation="90" wrapText="1"/>
      <protection/>
    </xf>
    <xf numFmtId="0" fontId="144" fillId="0" borderId="23" xfId="58" applyFont="1" applyFill="1" applyBorder="1" applyAlignment="1">
      <alignment horizontal="center" textRotation="90" wrapText="1"/>
      <protection/>
    </xf>
    <xf numFmtId="0" fontId="8" fillId="0" borderId="23" xfId="58" applyFont="1" applyFill="1" applyBorder="1" applyAlignment="1">
      <alignment horizontal="center" textRotation="90" wrapText="1"/>
      <protection/>
    </xf>
    <xf numFmtId="15" fontId="3" fillId="0" borderId="24" xfId="58" applyNumberFormat="1" applyFont="1" applyFill="1" applyBorder="1" applyAlignment="1">
      <alignment horizontal="center" textRotation="90"/>
      <protection/>
    </xf>
    <xf numFmtId="0" fontId="145" fillId="33" borderId="25" xfId="61" applyFont="1" applyFill="1" applyBorder="1" applyAlignment="1">
      <alignment horizont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2" fillId="0" borderId="27" xfId="59" applyFont="1" applyFill="1" applyBorder="1" applyAlignment="1">
      <alignment horizontal="center" wrapText="1"/>
      <protection/>
    </xf>
    <xf numFmtId="15" fontId="2" fillId="0" borderId="22" xfId="58" applyNumberFormat="1" applyFont="1" applyFill="1" applyBorder="1" applyAlignment="1">
      <alignment horizontal="center"/>
      <protection/>
    </xf>
    <xf numFmtId="0" fontId="146" fillId="0" borderId="19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0" borderId="20" xfId="59" applyFont="1" applyFill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57" applyFont="1" applyFill="1" applyBorder="1" applyAlignment="1">
      <alignment horizontal="left" vertical="center"/>
      <protection/>
    </xf>
    <xf numFmtId="0" fontId="114" fillId="34" borderId="16" xfId="57" applyFont="1" applyFill="1" applyBorder="1" applyAlignment="1">
      <alignment horizontal="center" vertical="center"/>
      <protection/>
    </xf>
    <xf numFmtId="0" fontId="114" fillId="34" borderId="28" xfId="57" applyFont="1" applyFill="1" applyBorder="1" applyAlignment="1">
      <alignment horizontal="center" vertical="center"/>
      <protection/>
    </xf>
    <xf numFmtId="0" fontId="147" fillId="34" borderId="15" xfId="58" applyFont="1" applyFill="1" applyBorder="1" applyAlignment="1">
      <alignment horizontal="center" textRotation="90" wrapText="1"/>
      <protection/>
    </xf>
    <xf numFmtId="0" fontId="148" fillId="34" borderId="17" xfId="58" applyFont="1" applyFill="1" applyBorder="1" applyAlignment="1">
      <alignment horizontal="center" textRotation="90" wrapText="1"/>
      <protection/>
    </xf>
    <xf numFmtId="0" fontId="123" fillId="0" borderId="20" xfId="61" applyFont="1" applyFill="1" applyBorder="1" applyAlignment="1">
      <alignment horizontal="center" vertical="center"/>
      <protection/>
    </xf>
    <xf numFmtId="0" fontId="123" fillId="0" borderId="21" xfId="61" applyFont="1" applyFill="1" applyBorder="1" applyAlignment="1">
      <alignment horizontal="center" vertical="center"/>
      <protection/>
    </xf>
    <xf numFmtId="0" fontId="149" fillId="35" borderId="20" xfId="61" applyFont="1" applyFill="1" applyBorder="1" applyAlignment="1">
      <alignment horizontal="center" vertical="center"/>
      <protection/>
    </xf>
    <xf numFmtId="0" fontId="143" fillId="34" borderId="29" xfId="58" applyFont="1" applyFill="1" applyBorder="1" applyAlignment="1">
      <alignment horizontal="center" textRotation="90" wrapText="1"/>
      <protection/>
    </xf>
    <xf numFmtId="0" fontId="150" fillId="34" borderId="17" xfId="58" applyFont="1" applyFill="1" applyBorder="1" applyAlignment="1">
      <alignment horizontal="center" textRotation="90" wrapText="1"/>
      <protection/>
    </xf>
    <xf numFmtId="0" fontId="150" fillId="34" borderId="29" xfId="58" applyFont="1" applyFill="1" applyBorder="1" applyAlignment="1">
      <alignment horizontal="center" textRotation="90" wrapText="1"/>
      <protection/>
    </xf>
    <xf numFmtId="0" fontId="121" fillId="33" borderId="20" xfId="61" applyFont="1" applyFill="1" applyBorder="1">
      <alignment/>
      <protection/>
    </xf>
    <xf numFmtId="0" fontId="121" fillId="33" borderId="21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6" fillId="34" borderId="20" xfId="61" applyFont="1" applyFill="1" applyBorder="1">
      <alignment/>
      <protection/>
    </xf>
    <xf numFmtId="0" fontId="6" fillId="0" borderId="30" xfId="61" applyFont="1" applyFill="1" applyBorder="1">
      <alignment/>
      <protection/>
    </xf>
    <xf numFmtId="0" fontId="4" fillId="0" borderId="25" xfId="61" applyFont="1" applyFill="1" applyBorder="1" applyAlignment="1">
      <alignment horizontal="center"/>
      <protection/>
    </xf>
    <xf numFmtId="0" fontId="151" fillId="0" borderId="16" xfId="57" applyFont="1" applyFill="1" applyBorder="1" applyAlignment="1">
      <alignment horizontal="center"/>
      <protection/>
    </xf>
    <xf numFmtId="0" fontId="149" fillId="0" borderId="20" xfId="61" applyFont="1" applyFill="1" applyBorder="1" applyAlignment="1">
      <alignment horizontal="center"/>
      <protection/>
    </xf>
    <xf numFmtId="0" fontId="149" fillId="0" borderId="21" xfId="61" applyFont="1" applyFill="1" applyBorder="1" applyAlignment="1">
      <alignment horizontal="center"/>
      <protection/>
    </xf>
    <xf numFmtId="0" fontId="149" fillId="35" borderId="20" xfId="61" applyFont="1" applyFill="1" applyBorder="1" applyAlignment="1">
      <alignment horizontal="center"/>
      <protection/>
    </xf>
    <xf numFmtId="0" fontId="149" fillId="9" borderId="21" xfId="61" applyFont="1" applyFill="1" applyBorder="1" applyAlignment="1">
      <alignment horizontal="center"/>
      <protection/>
    </xf>
    <xf numFmtId="0" fontId="121" fillId="33" borderId="25" xfId="61" applyFont="1" applyFill="1" applyBorder="1">
      <alignment/>
      <protection/>
    </xf>
    <xf numFmtId="0" fontId="127" fillId="0" borderId="25" xfId="0" applyFont="1" applyBorder="1" applyAlignment="1">
      <alignment/>
    </xf>
    <xf numFmtId="0" fontId="127" fillId="0" borderId="16" xfId="0" applyFont="1" applyBorder="1" applyAlignment="1">
      <alignment/>
    </xf>
    <xf numFmtId="0" fontId="6" fillId="34" borderId="31" xfId="61" applyFont="1" applyFill="1" applyBorder="1">
      <alignment/>
      <protection/>
    </xf>
    <xf numFmtId="0" fontId="6" fillId="34" borderId="32" xfId="61" applyFont="1" applyFill="1" applyBorder="1">
      <alignment/>
      <protection/>
    </xf>
    <xf numFmtId="0" fontId="127" fillId="0" borderId="25" xfId="0" applyFont="1" applyFill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4" fillId="0" borderId="16" xfId="57" applyFont="1" applyFill="1" applyBorder="1" applyAlignment="1">
      <alignment horizontal="center" vertical="center"/>
      <protection/>
    </xf>
    <xf numFmtId="0" fontId="152" fillId="36" borderId="16" xfId="0" applyFont="1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center" vertical="center"/>
      <protection/>
    </xf>
    <xf numFmtId="0" fontId="120" fillId="0" borderId="21" xfId="61" applyFont="1" applyFill="1" applyBorder="1" applyAlignment="1">
      <alignment horizontal="center" vertical="center"/>
      <protection/>
    </xf>
    <xf numFmtId="0" fontId="0" fillId="17" borderId="0" xfId="0" applyFont="1" applyFill="1" applyAlignment="1">
      <alignment/>
    </xf>
    <xf numFmtId="0" fontId="127" fillId="9" borderId="0" xfId="0" applyFont="1" applyFill="1" applyAlignment="1">
      <alignment/>
    </xf>
    <xf numFmtId="0" fontId="139" fillId="0" borderId="0" xfId="0" applyFont="1" applyFill="1" applyAlignment="1">
      <alignment vertical="center"/>
    </xf>
    <xf numFmtId="0" fontId="139" fillId="0" borderId="0" xfId="0" applyFont="1" applyFill="1" applyBorder="1" applyAlignment="1">
      <alignment/>
    </xf>
    <xf numFmtId="0" fontId="116" fillId="17" borderId="0" xfId="0" applyFont="1" applyFill="1" applyAlignment="1">
      <alignment horizontal="left"/>
    </xf>
    <xf numFmtId="0" fontId="144" fillId="0" borderId="22" xfId="58" applyFont="1" applyFill="1" applyBorder="1" applyAlignment="1">
      <alignment horizontal="center" textRotation="90" wrapText="1"/>
      <protection/>
    </xf>
    <xf numFmtId="0" fontId="153" fillId="0" borderId="22" xfId="58" applyFont="1" applyFill="1" applyBorder="1" applyAlignment="1">
      <alignment horizontal="center" textRotation="90" wrapText="1"/>
      <protection/>
    </xf>
    <xf numFmtId="0" fontId="145" fillId="33" borderId="33" xfId="61" applyFont="1" applyFill="1" applyBorder="1" applyAlignment="1">
      <alignment horizontal="center"/>
      <protection/>
    </xf>
    <xf numFmtId="0" fontId="117" fillId="33" borderId="34" xfId="0" applyFont="1" applyFill="1" applyBorder="1" applyAlignment="1">
      <alignment horizontal="center"/>
    </xf>
    <xf numFmtId="0" fontId="138" fillId="33" borderId="14" xfId="0" applyFont="1" applyFill="1" applyBorder="1" applyAlignment="1">
      <alignment/>
    </xf>
    <xf numFmtId="0" fontId="115" fillId="33" borderId="3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5" fillId="33" borderId="14" xfId="0" applyFont="1" applyFill="1" applyBorder="1" applyAlignment="1">
      <alignment/>
    </xf>
    <xf numFmtId="0" fontId="139" fillId="0" borderId="10" xfId="0" applyFont="1" applyBorder="1" applyAlignment="1">
      <alignment horizontal="center" vertical="center"/>
    </xf>
    <xf numFmtId="0" fontId="139" fillId="34" borderId="10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46" fillId="0" borderId="36" xfId="0" applyFont="1" applyBorder="1" applyAlignment="1">
      <alignment horizontal="center"/>
    </xf>
    <xf numFmtId="0" fontId="2" fillId="34" borderId="37" xfId="58" applyFont="1" applyFill="1" applyBorder="1" applyAlignment="1">
      <alignment horizontal="center" textRotation="90" wrapText="1"/>
      <protection/>
    </xf>
    <xf numFmtId="0" fontId="9" fillId="33" borderId="38" xfId="0" applyFont="1" applyFill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0" fontId="125" fillId="34" borderId="10" xfId="0" applyFont="1" applyFill="1" applyBorder="1" applyAlignment="1">
      <alignment horizontal="right" vertical="center"/>
    </xf>
    <xf numFmtId="0" fontId="139" fillId="34" borderId="10" xfId="0" applyFont="1" applyFill="1" applyBorder="1" applyAlignment="1">
      <alignment horizontal="right" vertical="center"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14" fillId="0" borderId="0" xfId="57" applyFont="1" applyFill="1" applyBorder="1" applyAlignment="1">
      <alignment horizontal="center" vertical="center"/>
      <protection/>
    </xf>
    <xf numFmtId="0" fontId="151" fillId="0" borderId="0" xfId="57" applyFont="1" applyFill="1" applyBorder="1" applyAlignment="1">
      <alignment horizontal="center" vertical="center"/>
      <protection/>
    </xf>
    <xf numFmtId="0" fontId="123" fillId="0" borderId="0" xfId="61" applyFont="1" applyFill="1" applyBorder="1" applyAlignment="1">
      <alignment horizontal="center" vertical="center"/>
      <protection/>
    </xf>
    <xf numFmtId="0" fontId="149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137" fillId="0" borderId="0" xfId="61" applyFont="1" applyFill="1" applyBorder="1" applyAlignment="1">
      <alignment horizontal="center" vertical="center"/>
      <protection/>
    </xf>
    <xf numFmtId="0" fontId="120" fillId="0" borderId="0" xfId="6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/>
    </xf>
    <xf numFmtId="0" fontId="154" fillId="0" borderId="0" xfId="0" applyFont="1" applyAlignment="1">
      <alignment horizontal="right"/>
    </xf>
    <xf numFmtId="0" fontId="155" fillId="0" borderId="0" xfId="0" applyFont="1" applyFill="1" applyAlignment="1">
      <alignment horizontal="center"/>
    </xf>
    <xf numFmtId="0" fontId="15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6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7" fillId="0" borderId="10" xfId="0" applyFont="1" applyFill="1" applyBorder="1" applyAlignment="1">
      <alignment horizontal="right"/>
    </xf>
    <xf numFmtId="0" fontId="127" fillId="0" borderId="10" xfId="0" applyFont="1" applyBorder="1" applyAlignment="1">
      <alignment horizontal="right"/>
    </xf>
    <xf numFmtId="0" fontId="125" fillId="0" borderId="10" xfId="0" applyFont="1" applyBorder="1" applyAlignment="1">
      <alignment horizontal="right"/>
    </xf>
    <xf numFmtId="0" fontId="115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27" fillId="0" borderId="10" xfId="0" applyFont="1" applyBorder="1" applyAlignment="1">
      <alignment horizontal="right" vertical="center"/>
    </xf>
    <xf numFmtId="0" fontId="5" fillId="34" borderId="10" xfId="61" applyFont="1" applyFill="1" applyBorder="1" applyAlignment="1">
      <alignment horizontal="right" vertical="center"/>
      <protection/>
    </xf>
    <xf numFmtId="0" fontId="125" fillId="0" borderId="10" xfId="0" applyFont="1" applyBorder="1" applyAlignment="1">
      <alignment horizontal="right" vertical="center"/>
    </xf>
    <xf numFmtId="0" fontId="127" fillId="34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6" fillId="34" borderId="10" xfId="61" applyFont="1" applyFill="1" applyBorder="1" applyAlignment="1">
      <alignment horizontal="right" vertical="center"/>
      <protection/>
    </xf>
    <xf numFmtId="0" fontId="127" fillId="0" borderId="10" xfId="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5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16" borderId="0" xfId="61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20" fillId="6" borderId="0" xfId="61" applyFont="1" applyFill="1" applyBorder="1" applyAlignment="1">
      <alignment horizontal="right"/>
      <protection/>
    </xf>
    <xf numFmtId="0" fontId="5" fillId="34" borderId="0" xfId="61" applyFont="1" applyFill="1" applyBorder="1" applyAlignment="1">
      <alignment horizontal="right"/>
      <protection/>
    </xf>
    <xf numFmtId="0" fontId="1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125" fillId="0" borderId="10" xfId="0" applyFont="1" applyFill="1" applyBorder="1" applyAlignment="1">
      <alignment horizontal="right" vertical="center"/>
    </xf>
    <xf numFmtId="0" fontId="139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125" fillId="36" borderId="10" xfId="0" applyFont="1" applyFill="1" applyBorder="1" applyAlignment="1" quotePrefix="1">
      <alignment horizontal="right" vertical="center"/>
    </xf>
    <xf numFmtId="0" fontId="123" fillId="0" borderId="10" xfId="61" applyFont="1" applyFill="1" applyBorder="1" applyAlignment="1">
      <alignment horizontal="center" vertical="center"/>
      <protection/>
    </xf>
    <xf numFmtId="0" fontId="138" fillId="0" borderId="0" xfId="0" applyFont="1" applyAlignment="1">
      <alignment horizontal="center"/>
    </xf>
    <xf numFmtId="0" fontId="6" fillId="0" borderId="35" xfId="5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39" fillId="0" borderId="0" xfId="0" applyFont="1" applyFill="1" applyBorder="1" applyAlignment="1">
      <alignment horizontal="right"/>
    </xf>
    <xf numFmtId="0" fontId="139" fillId="0" borderId="10" xfId="0" applyFont="1" applyBorder="1" applyAlignment="1">
      <alignment horizontal="right" vertical="center"/>
    </xf>
    <xf numFmtId="0" fontId="139" fillId="0" borderId="0" xfId="0" applyFont="1" applyFill="1" applyBorder="1" applyAlignment="1">
      <alignment horizontal="right" vertical="center"/>
    </xf>
    <xf numFmtId="0" fontId="125" fillId="0" borderId="22" xfId="0" applyFont="1" applyBorder="1" applyAlignment="1">
      <alignment horizontal="right" vertical="center"/>
    </xf>
    <xf numFmtId="0" fontId="157" fillId="0" borderId="0" xfId="0" applyFont="1" applyFill="1" applyAlignment="1">
      <alignment/>
    </xf>
    <xf numFmtId="0" fontId="157" fillId="0" borderId="0" xfId="0" applyFont="1" applyAlignment="1">
      <alignment/>
    </xf>
    <xf numFmtId="0" fontId="127" fillId="0" borderId="0" xfId="0" applyFont="1" applyFill="1" applyAlignment="1">
      <alignment horizontal="left"/>
    </xf>
    <xf numFmtId="0" fontId="158" fillId="0" borderId="0" xfId="0" applyFont="1" applyFill="1" applyAlignment="1">
      <alignment horizontal="left"/>
    </xf>
    <xf numFmtId="0" fontId="123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120" fillId="0" borderId="0" xfId="61" applyFont="1" applyFill="1" applyBorder="1" applyAlignment="1">
      <alignment horizontal="left"/>
      <protection/>
    </xf>
    <xf numFmtId="0" fontId="137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horizontal="left"/>
    </xf>
    <xf numFmtId="0" fontId="114" fillId="0" borderId="0" xfId="57" applyFont="1" applyFill="1" applyBorder="1" applyAlignment="1">
      <alignment horizontal="left"/>
      <protection/>
    </xf>
    <xf numFmtId="0" fontId="151" fillId="0" borderId="0" xfId="5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129" fillId="0" borderId="0" xfId="0" applyFont="1" applyFill="1" applyAlignment="1">
      <alignment horizontal="left"/>
    </xf>
    <xf numFmtId="0" fontId="13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5" fillId="0" borderId="0" xfId="0" applyFont="1" applyFill="1" applyAlignment="1">
      <alignment horizontal="left"/>
    </xf>
    <xf numFmtId="0" fontId="128" fillId="0" borderId="0" xfId="0" applyFont="1" applyFill="1" applyAlignment="1">
      <alignment horizontal="left"/>
    </xf>
    <xf numFmtId="0" fontId="139" fillId="0" borderId="0" xfId="0" applyFont="1" applyFill="1" applyBorder="1" applyAlignment="1">
      <alignment horizontal="left"/>
    </xf>
    <xf numFmtId="0" fontId="128" fillId="0" borderId="0" xfId="0" applyFont="1" applyAlignment="1">
      <alignment horizontal="left"/>
    </xf>
    <xf numFmtId="0" fontId="127" fillId="0" borderId="0" xfId="0" applyFont="1" applyAlignment="1">
      <alignment horizontal="left"/>
    </xf>
    <xf numFmtId="0" fontId="13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5" fillId="0" borderId="0" xfId="0" applyFont="1" applyBorder="1" applyAlignment="1">
      <alignment horizontal="left"/>
    </xf>
    <xf numFmtId="0" fontId="139" fillId="0" borderId="0" xfId="0" applyFont="1" applyBorder="1" applyAlignment="1">
      <alignment horizontal="left"/>
    </xf>
    <xf numFmtId="0" fontId="112" fillId="0" borderId="0" xfId="0" applyFont="1" applyAlignment="1">
      <alignment/>
    </xf>
    <xf numFmtId="0" fontId="159" fillId="0" borderId="0" xfId="0" applyFont="1" applyAlignment="1">
      <alignment/>
    </xf>
    <xf numFmtId="0" fontId="9" fillId="33" borderId="32" xfId="0" applyFont="1" applyFill="1" applyBorder="1" applyAlignment="1">
      <alignment/>
    </xf>
    <xf numFmtId="0" fontId="147" fillId="34" borderId="39" xfId="58" applyFont="1" applyFill="1" applyBorder="1" applyAlignment="1">
      <alignment horizontal="center" textRotation="90" wrapText="1"/>
      <protection/>
    </xf>
    <xf numFmtId="0" fontId="6" fillId="0" borderId="40" xfId="59" applyFont="1" applyFill="1" applyBorder="1" applyAlignment="1">
      <alignment horizontal="left" vertical="center"/>
      <protection/>
    </xf>
    <xf numFmtId="0" fontId="6" fillId="0" borderId="40" xfId="60" applyFont="1" applyFill="1" applyBorder="1" applyAlignment="1">
      <alignment horizontal="left" vertical="center"/>
      <protection/>
    </xf>
    <xf numFmtId="0" fontId="6" fillId="0" borderId="40" xfId="61" applyFont="1" applyFill="1" applyBorder="1" applyAlignment="1">
      <alignment horizontal="left" vertical="center"/>
      <protection/>
    </xf>
    <xf numFmtId="0" fontId="6" fillId="0" borderId="40" xfId="57" applyFont="1" applyFill="1" applyBorder="1" applyAlignment="1">
      <alignment horizontal="left" vertical="center"/>
      <protection/>
    </xf>
    <xf numFmtId="0" fontId="148" fillId="34" borderId="37" xfId="58" applyFont="1" applyFill="1" applyBorder="1" applyAlignment="1">
      <alignment horizontal="center" textRotation="90" wrapText="1"/>
      <protection/>
    </xf>
    <xf numFmtId="0" fontId="123" fillId="0" borderId="41" xfId="61" applyFont="1" applyFill="1" applyBorder="1" applyAlignment="1">
      <alignment horizontal="center" vertical="center"/>
      <protection/>
    </xf>
    <xf numFmtId="0" fontId="123" fillId="34" borderId="41" xfId="61" applyFont="1" applyFill="1" applyBorder="1" applyAlignment="1">
      <alignment horizontal="center" vertical="center"/>
      <protection/>
    </xf>
    <xf numFmtId="0" fontId="151" fillId="34" borderId="42" xfId="57" applyFont="1" applyFill="1" applyBorder="1" applyAlignment="1">
      <alignment horizontal="center" vertical="center"/>
      <protection/>
    </xf>
    <xf numFmtId="0" fontId="148" fillId="34" borderId="18" xfId="58" applyFont="1" applyFill="1" applyBorder="1" applyAlignment="1">
      <alignment horizontal="center" textRotation="90" wrapText="1"/>
      <protection/>
    </xf>
    <xf numFmtId="0" fontId="123" fillId="0" borderId="40" xfId="61" applyFont="1" applyFill="1" applyBorder="1" applyAlignment="1">
      <alignment horizontal="center" vertical="center"/>
      <protection/>
    </xf>
    <xf numFmtId="0" fontId="123" fillId="34" borderId="40" xfId="61" applyFont="1" applyFill="1" applyBorder="1" applyAlignment="1">
      <alignment horizontal="center" vertical="center"/>
      <protection/>
    </xf>
    <xf numFmtId="0" fontId="123" fillId="9" borderId="40" xfId="61" applyFont="1" applyFill="1" applyBorder="1" applyAlignment="1">
      <alignment horizontal="center" vertical="center"/>
      <protection/>
    </xf>
    <xf numFmtId="0" fontId="124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25" fillId="0" borderId="22" xfId="0" applyFont="1" applyBorder="1" applyAlignment="1">
      <alignment horizontal="center" vertical="center"/>
    </xf>
    <xf numFmtId="0" fontId="138" fillId="0" borderId="0" xfId="0" applyFont="1" applyFill="1" applyAlignment="1">
      <alignment horizontal="center"/>
    </xf>
    <xf numFmtId="0" fontId="139" fillId="0" borderId="0" xfId="0" applyFont="1" applyAlignment="1">
      <alignment horizontal="right"/>
    </xf>
    <xf numFmtId="0" fontId="139" fillId="0" borderId="0" xfId="0" applyFont="1" applyAlignment="1">
      <alignment/>
    </xf>
    <xf numFmtId="0" fontId="139" fillId="0" borderId="0" xfId="0" applyFont="1" applyAlignment="1">
      <alignment horizontal="right" vertical="center"/>
    </xf>
    <xf numFmtId="0" fontId="139" fillId="0" borderId="0" xfId="0" applyFont="1" applyAlignment="1">
      <alignment horizontal="left"/>
    </xf>
    <xf numFmtId="0" fontId="138" fillId="0" borderId="0" xfId="0" applyFont="1" applyAlignment="1">
      <alignment horizontal="right"/>
    </xf>
    <xf numFmtId="0" fontId="2" fillId="0" borderId="43" xfId="59" applyFont="1" applyFill="1" applyBorder="1" applyAlignment="1">
      <alignment horizontal="center" wrapText="1"/>
      <protection/>
    </xf>
    <xf numFmtId="0" fontId="146" fillId="0" borderId="29" xfId="0" applyFont="1" applyBorder="1" applyAlignment="1">
      <alignment horizontal="center"/>
    </xf>
    <xf numFmtId="15" fontId="3" fillId="0" borderId="15" xfId="58" applyNumberFormat="1" applyFont="1" applyFill="1" applyBorder="1" applyAlignment="1">
      <alignment horizontal="center" textRotation="90"/>
      <protection/>
    </xf>
    <xf numFmtId="0" fontId="149" fillId="9" borderId="40" xfId="61" applyFont="1" applyFill="1" applyBorder="1" applyAlignment="1">
      <alignment horizontal="center" vertical="center"/>
      <protection/>
    </xf>
    <xf numFmtId="0" fontId="149" fillId="35" borderId="40" xfId="61" applyFont="1" applyFill="1" applyBorder="1" applyAlignment="1">
      <alignment horizontal="center" vertical="center"/>
      <protection/>
    </xf>
    <xf numFmtId="15" fontId="2" fillId="0" borderId="44" xfId="58" applyNumberFormat="1" applyFont="1" applyFill="1" applyBorder="1" applyAlignment="1">
      <alignment horizontal="center"/>
      <protection/>
    </xf>
    <xf numFmtId="0" fontId="149" fillId="35" borderId="41" xfId="61" applyFont="1" applyFill="1" applyBorder="1" applyAlignment="1">
      <alignment horizontal="center" vertical="center"/>
      <protection/>
    </xf>
    <xf numFmtId="0" fontId="139" fillId="0" borderId="0" xfId="0" applyFont="1" applyBorder="1" applyAlignment="1">
      <alignment horizontal="right"/>
    </xf>
    <xf numFmtId="0" fontId="138" fillId="0" borderId="0" xfId="0" applyFont="1" applyFill="1" applyBorder="1" applyAlignment="1">
      <alignment horizontal="center"/>
    </xf>
    <xf numFmtId="0" fontId="139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60" fillId="0" borderId="24" xfId="0" applyFont="1" applyBorder="1" applyAlignment="1">
      <alignment horizontal="center" textRotation="90"/>
    </xf>
    <xf numFmtId="15" fontId="5" fillId="0" borderId="22" xfId="58" applyNumberFormat="1" applyFont="1" applyFill="1" applyBorder="1" applyAlignment="1">
      <alignment horizontal="center"/>
      <protection/>
    </xf>
    <xf numFmtId="0" fontId="160" fillId="0" borderId="19" xfId="0" applyFont="1" applyBorder="1" applyAlignment="1">
      <alignment horizontal="center"/>
    </xf>
    <xf numFmtId="15" fontId="4" fillId="0" borderId="24" xfId="58" applyNumberFormat="1" applyFont="1" applyFill="1" applyBorder="1" applyAlignment="1">
      <alignment horizontal="center" textRotation="90"/>
      <protection/>
    </xf>
    <xf numFmtId="0" fontId="122" fillId="34" borderId="15" xfId="58" applyFont="1" applyFill="1" applyBorder="1" applyAlignment="1">
      <alignment horizontal="center" textRotation="90" wrapText="1"/>
      <protection/>
    </xf>
    <xf numFmtId="0" fontId="161" fillId="34" borderId="17" xfId="58" applyFont="1" applyFill="1" applyBorder="1" applyAlignment="1">
      <alignment horizontal="center" textRotation="90" wrapText="1"/>
      <protection/>
    </xf>
    <xf numFmtId="0" fontId="161" fillId="34" borderId="29" xfId="58" applyFont="1" applyFill="1" applyBorder="1" applyAlignment="1">
      <alignment horizontal="center" textRotation="90" wrapText="1"/>
      <protection/>
    </xf>
    <xf numFmtId="0" fontId="6" fillId="0" borderId="18" xfId="58" applyFont="1" applyFill="1" applyBorder="1" applyAlignment="1">
      <alignment horizontal="center" textRotation="90" wrapText="1"/>
      <protection/>
    </xf>
    <xf numFmtId="0" fontId="125" fillId="0" borderId="18" xfId="58" applyFont="1" applyFill="1" applyBorder="1" applyAlignment="1">
      <alignment horizontal="center" textRotation="90" wrapText="1"/>
      <protection/>
    </xf>
    <xf numFmtId="0" fontId="127" fillId="0" borderId="0" xfId="0" applyFont="1" applyAlignment="1">
      <alignment/>
    </xf>
    <xf numFmtId="0" fontId="127" fillId="33" borderId="25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/>
    </xf>
    <xf numFmtId="0" fontId="127" fillId="33" borderId="21" xfId="0" applyFont="1" applyFill="1" applyBorder="1" applyAlignment="1">
      <alignment horizontal="center"/>
    </xf>
    <xf numFmtId="0" fontId="127" fillId="33" borderId="16" xfId="0" applyFont="1" applyFill="1" applyBorder="1" applyAlignment="1">
      <alignment horizontal="center"/>
    </xf>
    <xf numFmtId="0" fontId="128" fillId="33" borderId="16" xfId="0" applyFont="1" applyFill="1" applyBorder="1" applyAlignment="1">
      <alignment horizontal="center"/>
    </xf>
    <xf numFmtId="0" fontId="127" fillId="33" borderId="16" xfId="0" applyFont="1" applyFill="1" applyBorder="1" applyAlignment="1">
      <alignment horizontal="center" vertical="center"/>
    </xf>
    <xf numFmtId="0" fontId="130" fillId="33" borderId="31" xfId="0" applyFont="1" applyFill="1" applyBorder="1" applyAlignment="1">
      <alignment horizontal="center" vertical="center"/>
    </xf>
    <xf numFmtId="0" fontId="130" fillId="33" borderId="4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125" fillId="33" borderId="21" xfId="0" applyFont="1" applyFill="1" applyBorder="1" applyAlignment="1">
      <alignment/>
    </xf>
    <xf numFmtId="0" fontId="127" fillId="34" borderId="0" xfId="0" applyFont="1" applyFill="1" applyAlignment="1">
      <alignment vertical="center"/>
    </xf>
    <xf numFmtId="0" fontId="127" fillId="33" borderId="21" xfId="0" applyFont="1" applyFill="1" applyBorder="1" applyAlignment="1">
      <alignment horizontal="left"/>
    </xf>
    <xf numFmtId="0" fontId="127" fillId="33" borderId="25" xfId="0" applyFont="1" applyFill="1" applyBorder="1" applyAlignment="1">
      <alignment horizontal="center"/>
    </xf>
    <xf numFmtId="0" fontId="149" fillId="33" borderId="47" xfId="0" applyFont="1" applyFill="1" applyBorder="1" applyAlignment="1">
      <alignment horizontal="center" vertical="center"/>
    </xf>
    <xf numFmtId="0" fontId="149" fillId="33" borderId="48" xfId="0" applyFont="1" applyFill="1" applyBorder="1" applyAlignment="1">
      <alignment horizontal="center" vertical="center"/>
    </xf>
    <xf numFmtId="0" fontId="127" fillId="33" borderId="33" xfId="0" applyFont="1" applyFill="1" applyBorder="1" applyAlignment="1">
      <alignment horizontal="center"/>
    </xf>
    <xf numFmtId="0" fontId="127" fillId="33" borderId="34" xfId="0" applyFont="1" applyFill="1" applyBorder="1" applyAlignment="1">
      <alignment horizontal="center" vertical="center"/>
    </xf>
    <xf numFmtId="0" fontId="130" fillId="33" borderId="47" xfId="0" applyFont="1" applyFill="1" applyBorder="1" applyAlignment="1">
      <alignment horizontal="center" vertical="center"/>
    </xf>
    <xf numFmtId="0" fontId="130" fillId="33" borderId="48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left" vertical="center"/>
    </xf>
    <xf numFmtId="0" fontId="162" fillId="17" borderId="0" xfId="0" applyFont="1" applyFill="1" applyAlignment="1">
      <alignment horizontal="left"/>
    </xf>
    <xf numFmtId="0" fontId="127" fillId="17" borderId="0" xfId="0" applyFont="1" applyFill="1" applyAlignment="1">
      <alignment horizontal="left"/>
    </xf>
    <xf numFmtId="0" fontId="127" fillId="17" borderId="0" xfId="0" applyFont="1" applyFill="1" applyAlignment="1">
      <alignment horizontal="center"/>
    </xf>
    <xf numFmtId="0" fontId="4" fillId="6" borderId="0" xfId="57" applyFont="1" applyFill="1" applyBorder="1" applyAlignment="1">
      <alignment horizontal="left"/>
      <protection/>
    </xf>
    <xf numFmtId="0" fontId="127" fillId="6" borderId="0" xfId="0" applyFont="1" applyFill="1" applyAlignment="1">
      <alignment horizontal="center"/>
    </xf>
    <xf numFmtId="0" fontId="127" fillId="6" borderId="0" xfId="0" applyFont="1" applyFill="1" applyAlignment="1">
      <alignment/>
    </xf>
    <xf numFmtId="0" fontId="4" fillId="16" borderId="0" xfId="57" applyFont="1" applyFill="1" applyBorder="1" applyAlignment="1">
      <alignment horizontal="left"/>
      <protection/>
    </xf>
    <xf numFmtId="0" fontId="127" fillId="16" borderId="0" xfId="0" applyFont="1" applyFill="1" applyAlignment="1">
      <alignment horizontal="center"/>
    </xf>
    <xf numFmtId="0" fontId="127" fillId="16" borderId="0" xfId="0" applyFont="1" applyFill="1" applyAlignment="1">
      <alignment/>
    </xf>
    <xf numFmtId="0" fontId="4" fillId="19" borderId="0" xfId="60" applyFont="1" applyFill="1" applyBorder="1" applyAlignment="1">
      <alignment horizontal="left"/>
      <protection/>
    </xf>
    <xf numFmtId="0" fontId="127" fillId="19" borderId="0" xfId="0" applyFont="1" applyFill="1" applyAlignment="1">
      <alignment/>
    </xf>
    <xf numFmtId="0" fontId="4" fillId="9" borderId="0" xfId="57" applyFont="1" applyFill="1" applyBorder="1" applyAlignment="1">
      <alignment horizontal="left"/>
      <protection/>
    </xf>
    <xf numFmtId="0" fontId="4" fillId="9" borderId="0" xfId="57" applyFont="1" applyFill="1" applyBorder="1" applyAlignment="1">
      <alignment horizontal="center"/>
      <protection/>
    </xf>
    <xf numFmtId="0" fontId="163" fillId="0" borderId="0" xfId="0" applyFont="1" applyAlignment="1">
      <alignment horizontal="left"/>
    </xf>
    <xf numFmtId="0" fontId="129" fillId="0" borderId="0" xfId="0" applyFont="1" applyAlignment="1">
      <alignment horizontal="left"/>
    </xf>
    <xf numFmtId="0" fontId="13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53" applyFont="1" applyAlignment="1" applyProtection="1">
      <alignment horizontal="left"/>
      <protection/>
    </xf>
    <xf numFmtId="0" fontId="130" fillId="0" borderId="0" xfId="0" applyFont="1" applyBorder="1" applyAlignment="1">
      <alignment horizontal="left"/>
    </xf>
    <xf numFmtId="0" fontId="139" fillId="0" borderId="0" xfId="0" applyFont="1" applyAlignment="1">
      <alignment horizontal="center"/>
    </xf>
    <xf numFmtId="0" fontId="137" fillId="0" borderId="10" xfId="61" applyFont="1" applyFill="1" applyBorder="1" applyAlignment="1">
      <alignment horizontal="center" vertical="center"/>
      <protection/>
    </xf>
    <xf numFmtId="0" fontId="127" fillId="0" borderId="26" xfId="0" applyFont="1" applyBorder="1" applyAlignment="1">
      <alignment/>
    </xf>
    <xf numFmtId="0" fontId="6" fillId="34" borderId="49" xfId="6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164" fillId="0" borderId="0" xfId="0" applyFont="1" applyFill="1" applyAlignment="1">
      <alignment/>
    </xf>
    <xf numFmtId="0" fontId="164" fillId="0" borderId="0" xfId="0" applyFont="1" applyAlignment="1">
      <alignment/>
    </xf>
    <xf numFmtId="0" fontId="138" fillId="33" borderId="50" xfId="0" applyFont="1" applyFill="1" applyBorder="1" applyAlignment="1">
      <alignment/>
    </xf>
    <xf numFmtId="0" fontId="165" fillId="34" borderId="18" xfId="58" applyFont="1" applyFill="1" applyBorder="1" applyAlignment="1">
      <alignment horizontal="center" textRotation="90" wrapText="1"/>
      <protection/>
    </xf>
    <xf numFmtId="0" fontId="166" fillId="0" borderId="44" xfId="58" applyFont="1" applyFill="1" applyBorder="1" applyAlignment="1">
      <alignment horizontal="center" textRotation="90" wrapText="1"/>
      <protection/>
    </xf>
    <xf numFmtId="0" fontId="166" fillId="0" borderId="23" xfId="58" applyFont="1" applyFill="1" applyBorder="1" applyAlignment="1">
      <alignment horizontal="center" textRotation="90" wrapText="1"/>
      <protection/>
    </xf>
    <xf numFmtId="0" fontId="167" fillId="34" borderId="10" xfId="61" applyFont="1" applyFill="1" applyBorder="1" applyAlignment="1">
      <alignment horizontal="center" vertical="center"/>
      <protection/>
    </xf>
    <xf numFmtId="0" fontId="158" fillId="0" borderId="17" xfId="58" applyFont="1" applyFill="1" applyBorder="1" applyAlignment="1">
      <alignment horizontal="center" textRotation="90" wrapText="1"/>
      <protection/>
    </xf>
    <xf numFmtId="0" fontId="167" fillId="0" borderId="46" xfId="61" applyFont="1" applyFill="1" applyBorder="1" applyAlignment="1">
      <alignment horizontal="center" vertical="center"/>
      <protection/>
    </xf>
    <xf numFmtId="0" fontId="166" fillId="0" borderId="17" xfId="58" applyFont="1" applyFill="1" applyBorder="1" applyAlignment="1">
      <alignment horizontal="center" textRotation="90" wrapText="1"/>
      <protection/>
    </xf>
    <xf numFmtId="0" fontId="166" fillId="0" borderId="27" xfId="58" applyFont="1" applyFill="1" applyBorder="1" applyAlignment="1">
      <alignment horizontal="center" textRotation="90" wrapText="1"/>
      <protection/>
    </xf>
    <xf numFmtId="0" fontId="6" fillId="0" borderId="51" xfId="61" applyFont="1" applyFill="1" applyBorder="1">
      <alignment/>
      <protection/>
    </xf>
    <xf numFmtId="0" fontId="121" fillId="33" borderId="40" xfId="61" applyFont="1" applyFill="1" applyBorder="1">
      <alignment/>
      <protection/>
    </xf>
    <xf numFmtId="0" fontId="6" fillId="0" borderId="40" xfId="61" applyFont="1" applyFill="1" applyBorder="1">
      <alignment/>
      <protection/>
    </xf>
    <xf numFmtId="0" fontId="6" fillId="0" borderId="52" xfId="61" applyFont="1" applyFill="1" applyBorder="1">
      <alignment/>
      <protection/>
    </xf>
    <xf numFmtId="0" fontId="115" fillId="33" borderId="50" xfId="0" applyFont="1" applyFill="1" applyBorder="1" applyAlignment="1">
      <alignment/>
    </xf>
    <xf numFmtId="15" fontId="141" fillId="0" borderId="53" xfId="58" applyNumberFormat="1" applyFont="1" applyFill="1" applyBorder="1" applyAlignment="1">
      <alignment horizontal="center" textRotation="90"/>
      <protection/>
    </xf>
    <xf numFmtId="0" fontId="168" fillId="37" borderId="0" xfId="58" applyFont="1" applyFill="1" applyBorder="1">
      <alignment/>
      <protection/>
    </xf>
    <xf numFmtId="0" fontId="149" fillId="9" borderId="2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66" fillId="33" borderId="14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54" fillId="33" borderId="14" xfId="0" applyFont="1" applyFill="1" applyBorder="1" applyAlignment="1">
      <alignment horizontal="center"/>
    </xf>
    <xf numFmtId="0" fontId="156" fillId="33" borderId="14" xfId="0" applyFont="1" applyFill="1" applyBorder="1" applyAlignment="1">
      <alignment horizontal="center"/>
    </xf>
    <xf numFmtId="0" fontId="158" fillId="34" borderId="41" xfId="0" applyFont="1" applyFill="1" applyBorder="1" applyAlignment="1">
      <alignment horizontal="center" vertical="center"/>
    </xf>
    <xf numFmtId="0" fontId="158" fillId="0" borderId="41" xfId="0" applyFont="1" applyBorder="1" applyAlignment="1">
      <alignment horizontal="center" vertical="center"/>
    </xf>
    <xf numFmtId="0" fontId="169" fillId="0" borderId="0" xfId="0" applyFont="1" applyAlignment="1">
      <alignment horizontal="center"/>
    </xf>
    <xf numFmtId="0" fontId="114" fillId="0" borderId="54" xfId="57" applyFont="1" applyFill="1" applyBorder="1" applyAlignment="1">
      <alignment horizontal="center" vertical="center"/>
      <protection/>
    </xf>
    <xf numFmtId="0" fontId="114" fillId="0" borderId="42" xfId="57" applyFont="1" applyFill="1" applyBorder="1" applyAlignment="1">
      <alignment horizontal="center" vertical="center"/>
      <protection/>
    </xf>
    <xf numFmtId="0" fontId="114" fillId="0" borderId="55" xfId="57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/>
      <protection/>
    </xf>
    <xf numFmtId="0" fontId="125" fillId="0" borderId="10" xfId="61" applyFont="1" applyFill="1" applyBorder="1" applyAlignment="1">
      <alignment horizontal="center"/>
      <protection/>
    </xf>
    <xf numFmtId="0" fontId="139" fillId="0" borderId="1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/>
      <protection/>
    </xf>
    <xf numFmtId="0" fontId="125" fillId="34" borderId="10" xfId="61" applyFont="1" applyFill="1" applyBorder="1" applyAlignment="1">
      <alignment horizontal="center"/>
      <protection/>
    </xf>
    <xf numFmtId="0" fontId="139" fillId="34" borderId="1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139" fillId="0" borderId="0" xfId="0" applyFont="1" applyFill="1" applyBorder="1" applyAlignment="1">
      <alignment horizontal="center"/>
    </xf>
    <xf numFmtId="0" fontId="146" fillId="0" borderId="0" xfId="0" applyFont="1" applyAlignment="1">
      <alignment horizontal="center"/>
    </xf>
    <xf numFmtId="0" fontId="139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13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8" fillId="0" borderId="0" xfId="0" applyFont="1" applyBorder="1" applyAlignment="1">
      <alignment horizontal="center"/>
    </xf>
    <xf numFmtId="0" fontId="132" fillId="0" borderId="0" xfId="0" applyFont="1" applyBorder="1" applyAlignment="1">
      <alignment horizontal="center"/>
    </xf>
    <xf numFmtId="0" fontId="132" fillId="0" borderId="0" xfId="0" applyFont="1" applyAlignment="1">
      <alignment horizontal="center"/>
    </xf>
    <xf numFmtId="0" fontId="13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0" fillId="33" borderId="10" xfId="0" applyFont="1" applyFill="1" applyBorder="1" applyAlignment="1">
      <alignment horizontal="center"/>
    </xf>
    <xf numFmtId="0" fontId="120" fillId="33" borderId="10" xfId="0" applyFont="1" applyFill="1" applyBorder="1" applyAlignment="1">
      <alignment horizontal="center"/>
    </xf>
    <xf numFmtId="0" fontId="137" fillId="33" borderId="10" xfId="0" applyFont="1" applyFill="1" applyBorder="1" applyAlignment="1">
      <alignment horizontal="center"/>
    </xf>
    <xf numFmtId="0" fontId="160" fillId="0" borderId="10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/>
    </xf>
    <xf numFmtId="0" fontId="137" fillId="0" borderId="10" xfId="0" applyFont="1" applyFill="1" applyBorder="1" applyAlignment="1">
      <alignment horizontal="center" vertical="center"/>
    </xf>
    <xf numFmtId="0" fontId="12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horizontal="center" vertical="center"/>
    </xf>
    <xf numFmtId="0" fontId="139" fillId="0" borderId="0" xfId="0" applyFont="1" applyFill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0" fontId="1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38" fillId="33" borderId="10" xfId="0" applyFont="1" applyFill="1" applyBorder="1" applyAlignment="1">
      <alignment horizontal="center"/>
    </xf>
    <xf numFmtId="0" fontId="139" fillId="34" borderId="10" xfId="61" applyFont="1" applyFill="1" applyBorder="1" applyAlignment="1">
      <alignment horizontal="center" vertical="center"/>
      <protection/>
    </xf>
    <xf numFmtId="0" fontId="139" fillId="34" borderId="30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/>
      <protection/>
    </xf>
    <xf numFmtId="0" fontId="125" fillId="34" borderId="10" xfId="61" applyFont="1" applyFill="1" applyBorder="1" applyAlignment="1">
      <alignment horizontal="center" vertical="center"/>
      <protection/>
    </xf>
    <xf numFmtId="0" fontId="115" fillId="33" borderId="10" xfId="0" applyFont="1" applyFill="1" applyBorder="1" applyAlignment="1">
      <alignment horizontal="center"/>
    </xf>
    <xf numFmtId="0" fontId="125" fillId="34" borderId="30" xfId="61" applyFont="1" applyFill="1" applyBorder="1" applyAlignment="1">
      <alignment horizontal="center" vertical="center"/>
      <protection/>
    </xf>
    <xf numFmtId="0" fontId="139" fillId="0" borderId="0" xfId="61" applyFont="1" applyFill="1" applyBorder="1" applyAlignment="1">
      <alignment horizontal="center"/>
      <protection/>
    </xf>
    <xf numFmtId="0" fontId="139" fillId="34" borderId="0" xfId="61" applyFont="1" applyFill="1" applyBorder="1" applyAlignment="1">
      <alignment horizontal="center"/>
      <protection/>
    </xf>
    <xf numFmtId="0" fontId="125" fillId="0" borderId="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167" fillId="33" borderId="20" xfId="0" applyFont="1" applyFill="1" applyBorder="1" applyAlignment="1">
      <alignment horizontal="center"/>
    </xf>
    <xf numFmtId="0" fontId="167" fillId="0" borderId="41" xfId="0" applyFont="1" applyFill="1" applyBorder="1" applyAlignment="1">
      <alignment horizontal="center" vertical="center"/>
    </xf>
    <xf numFmtId="0" fontId="167" fillId="33" borderId="41" xfId="0" applyFont="1" applyFill="1" applyBorder="1" applyAlignment="1">
      <alignment horizontal="center"/>
    </xf>
    <xf numFmtId="0" fontId="158" fillId="0" borderId="41" xfId="0" applyFont="1" applyFill="1" applyBorder="1" applyAlignment="1">
      <alignment horizontal="center" vertical="center"/>
    </xf>
    <xf numFmtId="0" fontId="158" fillId="0" borderId="0" xfId="0" applyFont="1" applyFill="1" applyAlignment="1">
      <alignment horizontal="center" vertical="center"/>
    </xf>
    <xf numFmtId="0" fontId="167" fillId="0" borderId="0" xfId="61" applyFont="1" applyFill="1" applyBorder="1" applyAlignment="1">
      <alignment horizontal="center"/>
      <protection/>
    </xf>
    <xf numFmtId="0" fontId="167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132" fillId="33" borderId="20" xfId="0" applyFont="1" applyFill="1" applyBorder="1" applyAlignment="1">
      <alignment horizontal="center"/>
    </xf>
    <xf numFmtId="0" fontId="167" fillId="34" borderId="20" xfId="61" applyFont="1" applyFill="1" applyBorder="1" applyAlignment="1">
      <alignment horizontal="center" vertical="center"/>
      <protection/>
    </xf>
    <xf numFmtId="0" fontId="158" fillId="34" borderId="20" xfId="61" applyFont="1" applyFill="1" applyBorder="1" applyAlignment="1">
      <alignment horizontal="center" vertical="center"/>
      <protection/>
    </xf>
    <xf numFmtId="0" fontId="158" fillId="34" borderId="49" xfId="61" applyFont="1" applyFill="1" applyBorder="1" applyAlignment="1">
      <alignment horizontal="center" vertical="center"/>
      <protection/>
    </xf>
    <xf numFmtId="0" fontId="167" fillId="16" borderId="0" xfId="61" applyFont="1" applyFill="1" applyBorder="1" applyAlignment="1">
      <alignment horizontal="center"/>
      <protection/>
    </xf>
    <xf numFmtId="0" fontId="167" fillId="6" borderId="0" xfId="61" applyFont="1" applyFill="1" applyBorder="1" applyAlignment="1">
      <alignment horizontal="center"/>
      <protection/>
    </xf>
    <xf numFmtId="0" fontId="132" fillId="0" borderId="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 vertical="center"/>
    </xf>
    <xf numFmtId="0" fontId="169" fillId="33" borderId="32" xfId="0" applyFont="1" applyFill="1" applyBorder="1" applyAlignment="1">
      <alignment horizontal="center"/>
    </xf>
    <xf numFmtId="0" fontId="158" fillId="34" borderId="56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25" fillId="34" borderId="30" xfId="0" applyFont="1" applyFill="1" applyBorder="1" applyAlignment="1">
      <alignment horizontal="center" vertical="center"/>
    </xf>
    <xf numFmtId="0" fontId="139" fillId="34" borderId="30" xfId="0" applyFont="1" applyFill="1" applyBorder="1" applyAlignment="1">
      <alignment horizontal="center" vertical="center"/>
    </xf>
    <xf numFmtId="0" fontId="4" fillId="34" borderId="25" xfId="6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5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15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161" fillId="0" borderId="20" xfId="61" applyFont="1" applyFill="1" applyBorder="1" applyAlignment="1">
      <alignment horizontal="center" vertical="center"/>
      <protection/>
    </xf>
    <xf numFmtId="0" fontId="161" fillId="0" borderId="21" xfId="61" applyFont="1" applyFill="1" applyBorder="1" applyAlignment="1">
      <alignment horizontal="center" vertical="center"/>
      <protection/>
    </xf>
    <xf numFmtId="0" fontId="161" fillId="34" borderId="20" xfId="61" applyFont="1" applyFill="1" applyBorder="1" applyAlignment="1">
      <alignment horizontal="center" vertical="center"/>
      <protection/>
    </xf>
    <xf numFmtId="0" fontId="161" fillId="34" borderId="21" xfId="61" applyFont="1" applyFill="1" applyBorder="1" applyAlignment="1">
      <alignment horizontal="center" vertical="center"/>
      <protection/>
    </xf>
    <xf numFmtId="0" fontId="161" fillId="0" borderId="0" xfId="61" applyFont="1" applyFill="1" applyBorder="1" applyAlignment="1">
      <alignment horizontal="center"/>
      <protection/>
    </xf>
    <xf numFmtId="0" fontId="170" fillId="0" borderId="0" xfId="0" applyFont="1" applyFill="1" applyAlignment="1">
      <alignment/>
    </xf>
    <xf numFmtId="0" fontId="170" fillId="0" borderId="0" xfId="0" applyFont="1" applyAlignment="1">
      <alignment/>
    </xf>
    <xf numFmtId="0" fontId="171" fillId="0" borderId="0" xfId="57" applyFont="1" applyFill="1" applyBorder="1" applyAlignment="1">
      <alignment horizontal="center"/>
      <protection/>
    </xf>
    <xf numFmtId="0" fontId="172" fillId="0" borderId="0" xfId="57" applyFont="1" applyFill="1" applyBorder="1" applyAlignment="1">
      <alignment horizontal="center"/>
      <protection/>
    </xf>
    <xf numFmtId="0" fontId="114" fillId="34" borderId="25" xfId="57" applyFont="1" applyFill="1" applyBorder="1" applyAlignment="1">
      <alignment horizontal="center" vertical="center"/>
      <protection/>
    </xf>
    <xf numFmtId="0" fontId="114" fillId="34" borderId="26" xfId="57" applyFont="1" applyFill="1" applyBorder="1" applyAlignment="1">
      <alignment horizontal="center" vertical="center"/>
      <protection/>
    </xf>
    <xf numFmtId="0" fontId="6" fillId="0" borderId="30" xfId="57" applyFont="1" applyFill="1" applyBorder="1" applyAlignment="1">
      <alignment horizontal="left" vertical="center"/>
      <protection/>
    </xf>
    <xf numFmtId="0" fontId="6" fillId="0" borderId="57" xfId="57" applyFont="1" applyFill="1" applyBorder="1" applyAlignment="1">
      <alignment horizontal="left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158" fillId="0" borderId="56" xfId="0" applyFont="1" applyFill="1" applyBorder="1" applyAlignment="1">
      <alignment horizontal="center" vertical="center"/>
    </xf>
    <xf numFmtId="0" fontId="127" fillId="0" borderId="30" xfId="0" applyFont="1" applyFill="1" applyBorder="1" applyAlignment="1">
      <alignment horizontal="center" vertical="center"/>
    </xf>
    <xf numFmtId="0" fontId="125" fillId="0" borderId="30" xfId="0" applyFont="1" applyFill="1" applyBorder="1" applyAlignment="1">
      <alignment horizontal="center" vertical="center"/>
    </xf>
    <xf numFmtId="0" fontId="139" fillId="0" borderId="30" xfId="0" applyFont="1" applyFill="1" applyBorder="1" applyAlignment="1">
      <alignment horizontal="center" vertical="center"/>
    </xf>
    <xf numFmtId="0" fontId="139" fillId="0" borderId="10" xfId="0" applyFont="1" applyBorder="1" applyAlignment="1">
      <alignment horizontal="right"/>
    </xf>
    <xf numFmtId="0" fontId="4" fillId="0" borderId="26" xfId="61" applyFont="1" applyFill="1" applyBorder="1" applyAlignment="1">
      <alignment horizontal="center"/>
      <protection/>
    </xf>
    <xf numFmtId="0" fontId="158" fillId="0" borderId="10" xfId="0" applyFont="1" applyBorder="1" applyAlignment="1">
      <alignment horizontal="center" vertical="center"/>
    </xf>
    <xf numFmtId="0" fontId="158" fillId="34" borderId="10" xfId="0" applyFont="1" applyFill="1" applyBorder="1" applyAlignment="1">
      <alignment horizontal="center" vertical="center"/>
    </xf>
    <xf numFmtId="0" fontId="158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0" fontId="139" fillId="34" borderId="0" xfId="0" applyFont="1" applyFill="1" applyBorder="1" applyAlignment="1">
      <alignment horizontal="center" vertical="center"/>
    </xf>
    <xf numFmtId="0" fontId="9" fillId="0" borderId="58" xfId="60" applyFont="1" applyFill="1" applyBorder="1" applyAlignment="1">
      <alignment horizontal="left" vertical="center"/>
      <protection/>
    </xf>
    <xf numFmtId="0" fontId="9" fillId="0" borderId="58" xfId="61" applyFont="1" applyFill="1" applyBorder="1">
      <alignment/>
      <protection/>
    </xf>
    <xf numFmtId="0" fontId="9" fillId="0" borderId="58" xfId="57" applyFont="1" applyFill="1" applyBorder="1" applyAlignment="1">
      <alignment horizontal="left" vertical="center"/>
      <protection/>
    </xf>
    <xf numFmtId="0" fontId="9" fillId="0" borderId="58" xfId="61" applyFont="1" applyFill="1" applyBorder="1" applyAlignment="1">
      <alignment vertical="center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125" fillId="0" borderId="10" xfId="0" applyFont="1" applyFill="1" applyBorder="1" applyAlignment="1">
      <alignment horizontal="center"/>
    </xf>
    <xf numFmtId="0" fontId="125" fillId="0" borderId="22" xfId="0" applyFont="1" applyFill="1" applyBorder="1" applyAlignment="1">
      <alignment horizontal="center" vertical="center"/>
    </xf>
    <xf numFmtId="0" fontId="125" fillId="0" borderId="10" xfId="0" applyFont="1" applyBorder="1" applyAlignment="1">
      <alignment horizontal="center"/>
    </xf>
    <xf numFmtId="0" fontId="125" fillId="0" borderId="0" xfId="0" applyFont="1" applyFill="1" applyAlignment="1">
      <alignment horizontal="center"/>
    </xf>
    <xf numFmtId="0" fontId="6" fillId="0" borderId="59" xfId="0" applyFont="1" applyFill="1" applyBorder="1" applyAlignment="1">
      <alignment horizontal="right" vertical="center"/>
    </xf>
    <xf numFmtId="0" fontId="6" fillId="6" borderId="20" xfId="59" applyFont="1" applyFill="1" applyBorder="1" applyAlignment="1">
      <alignment horizontal="left" vertical="center"/>
      <protection/>
    </xf>
    <xf numFmtId="0" fontId="6" fillId="6" borderId="10" xfId="59" applyFont="1" applyFill="1" applyBorder="1" applyAlignment="1">
      <alignment horizontal="left" vertical="center"/>
      <protection/>
    </xf>
    <xf numFmtId="0" fontId="6" fillId="6" borderId="40" xfId="59" applyFont="1" applyFill="1" applyBorder="1" applyAlignment="1">
      <alignment horizontal="left" vertical="center"/>
      <protection/>
    </xf>
    <xf numFmtId="0" fontId="139" fillId="0" borderId="22" xfId="58" applyFont="1" applyFill="1" applyBorder="1" applyAlignment="1">
      <alignment horizontal="center" textRotation="90" wrapText="1"/>
      <protection/>
    </xf>
    <xf numFmtId="0" fontId="120" fillId="0" borderId="0" xfId="0" applyFont="1" applyFill="1" applyBorder="1" applyAlignment="1">
      <alignment horizontal="center"/>
    </xf>
    <xf numFmtId="0" fontId="125" fillId="0" borderId="13" xfId="0" applyFont="1" applyFill="1" applyBorder="1" applyAlignment="1">
      <alignment horizontal="center" vertical="center"/>
    </xf>
    <xf numFmtId="0" fontId="139" fillId="0" borderId="13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43" fillId="34" borderId="36" xfId="58" applyFont="1" applyFill="1" applyBorder="1" applyAlignment="1">
      <alignment horizontal="center" textRotation="90" wrapText="1"/>
      <protection/>
    </xf>
    <xf numFmtId="0" fontId="166" fillId="0" borderId="22" xfId="58" applyFont="1" applyFill="1" applyBorder="1" applyAlignment="1">
      <alignment horizontal="center" textRotation="90" wrapText="1"/>
      <protection/>
    </xf>
    <xf numFmtId="0" fontId="0" fillId="6" borderId="40" xfId="0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27" fillId="0" borderId="0" xfId="0" applyFont="1" applyFill="1" applyBorder="1" applyAlignment="1">
      <alignment horizontal="center"/>
    </xf>
    <xf numFmtId="0" fontId="115" fillId="33" borderId="14" xfId="0" applyFont="1" applyFill="1" applyBorder="1" applyAlignment="1">
      <alignment horizontal="center"/>
    </xf>
    <xf numFmtId="0" fontId="6" fillId="0" borderId="32" xfId="59" applyFont="1" applyFill="1" applyBorder="1" applyAlignment="1">
      <alignment horizontal="left" vertical="center"/>
      <protection/>
    </xf>
    <xf numFmtId="0" fontId="6" fillId="0" borderId="14" xfId="59" applyFont="1" applyFill="1" applyBorder="1" applyAlignment="1">
      <alignment horizontal="left" vertical="center"/>
      <protection/>
    </xf>
    <xf numFmtId="0" fontId="158" fillId="34" borderId="3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25" fillId="34" borderId="14" xfId="0" applyFont="1" applyFill="1" applyBorder="1" applyAlignment="1">
      <alignment horizontal="center" vertical="center"/>
    </xf>
    <xf numFmtId="0" fontId="139" fillId="34" borderId="14" xfId="0" applyFont="1" applyFill="1" applyBorder="1" applyAlignment="1">
      <alignment horizontal="center" vertical="center"/>
    </xf>
    <xf numFmtId="0" fontId="12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32" fillId="33" borderId="14" xfId="0" applyFont="1" applyFill="1" applyBorder="1" applyAlignment="1">
      <alignment horizontal="center"/>
    </xf>
    <xf numFmtId="0" fontId="158" fillId="0" borderId="22" xfId="0" applyFont="1" applyBorder="1" applyAlignment="1">
      <alignment horizontal="center" vertical="center"/>
    </xf>
    <xf numFmtId="0" fontId="158" fillId="0" borderId="10" xfId="0" applyFont="1" applyFill="1" applyBorder="1" applyAlignment="1" quotePrefix="1">
      <alignment horizontal="center"/>
    </xf>
    <xf numFmtId="0" fontId="158" fillId="0" borderId="0" xfId="0" applyFont="1" applyFill="1" applyAlignment="1">
      <alignment horizontal="center"/>
    </xf>
    <xf numFmtId="0" fontId="158" fillId="0" borderId="10" xfId="0" applyFont="1" applyFill="1" applyBorder="1" applyAlignment="1">
      <alignment horizontal="center" vertical="center"/>
    </xf>
    <xf numFmtId="0" fontId="158" fillId="0" borderId="14" xfId="0" applyFont="1" applyFill="1" applyBorder="1" applyAlignment="1">
      <alignment horizontal="center" vertical="center"/>
    </xf>
    <xf numFmtId="0" fontId="167" fillId="33" borderId="10" xfId="0" applyFont="1" applyFill="1" applyBorder="1" applyAlignment="1">
      <alignment horizontal="center"/>
    </xf>
    <xf numFmtId="0" fontId="158" fillId="0" borderId="13" xfId="0" applyFont="1" applyBorder="1" applyAlignment="1">
      <alignment horizontal="center" vertical="center"/>
    </xf>
    <xf numFmtId="0" fontId="158" fillId="0" borderId="30" xfId="0" applyFont="1" applyFill="1" applyBorder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67" fillId="0" borderId="0" xfId="0" applyFont="1" applyFill="1" applyBorder="1" applyAlignment="1">
      <alignment horizontal="center"/>
    </xf>
    <xf numFmtId="0" fontId="132" fillId="33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8" fillId="33" borderId="14" xfId="0" applyFont="1" applyFill="1" applyBorder="1" applyAlignment="1">
      <alignment horizontal="center"/>
    </xf>
    <xf numFmtId="0" fontId="127" fillId="34" borderId="10" xfId="0" applyFont="1" applyFill="1" applyBorder="1" applyAlignment="1">
      <alignment horizontal="center" vertical="center"/>
    </xf>
    <xf numFmtId="0" fontId="6" fillId="0" borderId="21" xfId="59" applyFont="1" applyFill="1" applyBorder="1" applyAlignment="1">
      <alignment horizontal="left" vertical="center"/>
      <protection/>
    </xf>
    <xf numFmtId="0" fontId="139" fillId="36" borderId="10" xfId="0" applyFont="1" applyFill="1" applyBorder="1" applyAlignment="1" quotePrefix="1">
      <alignment horizontal="right" vertical="center"/>
    </xf>
    <xf numFmtId="0" fontId="139" fillId="0" borderId="59" xfId="0" applyFont="1" applyBorder="1" applyAlignment="1">
      <alignment horizontal="center" vertical="center"/>
    </xf>
    <xf numFmtId="0" fontId="125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39" fillId="0" borderId="14" xfId="0" applyFont="1" applyFill="1" applyBorder="1" applyAlignment="1">
      <alignment horizontal="center" vertical="center"/>
    </xf>
    <xf numFmtId="0" fontId="158" fillId="0" borderId="3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5" fillId="0" borderId="30" xfId="0" applyFont="1" applyBorder="1" applyAlignment="1">
      <alignment horizontal="center" vertical="center"/>
    </xf>
    <xf numFmtId="0" fontId="139" fillId="0" borderId="30" xfId="0" applyFont="1" applyBorder="1" applyAlignment="1">
      <alignment horizontal="center" vertical="center"/>
    </xf>
    <xf numFmtId="0" fontId="158" fillId="0" borderId="3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39" fillId="34" borderId="0" xfId="0" applyFont="1" applyFill="1" applyBorder="1" applyAlignment="1">
      <alignment horizontal="center"/>
    </xf>
    <xf numFmtId="0" fontId="12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8" fillId="0" borderId="13" xfId="0" applyFont="1" applyFill="1" applyBorder="1" applyAlignment="1">
      <alignment horizontal="center" vertical="center"/>
    </xf>
    <xf numFmtId="0" fontId="139" fillId="0" borderId="13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14" fillId="34" borderId="24" xfId="57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13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58" xfId="0" applyFont="1" applyFill="1" applyBorder="1" applyAlignment="1">
      <alignment/>
    </xf>
    <xf numFmtId="0" fontId="125" fillId="34" borderId="10" xfId="0" applyFont="1" applyFill="1" applyBorder="1" applyAlignment="1">
      <alignment horizontal="right"/>
    </xf>
    <xf numFmtId="0" fontId="127" fillId="34" borderId="10" xfId="0" applyFont="1" applyFill="1" applyBorder="1" applyAlignment="1">
      <alignment horizontal="right"/>
    </xf>
    <xf numFmtId="0" fontId="139" fillId="34" borderId="10" xfId="0" applyFont="1" applyFill="1" applyBorder="1" applyAlignment="1">
      <alignment horizontal="right"/>
    </xf>
    <xf numFmtId="0" fontId="115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158" fillId="0" borderId="41" xfId="61" applyFont="1" applyFill="1" applyBorder="1" applyAlignment="1">
      <alignment horizontal="center"/>
      <protection/>
    </xf>
    <xf numFmtId="0" fontId="5" fillId="34" borderId="27" xfId="61" applyFont="1" applyFill="1" applyBorder="1" applyAlignment="1">
      <alignment horizontal="center" vertical="center"/>
      <protection/>
    </xf>
    <xf numFmtId="0" fontId="137" fillId="34" borderId="22" xfId="61" applyFont="1" applyFill="1" applyBorder="1" applyAlignment="1">
      <alignment horizontal="center" vertical="center"/>
      <protection/>
    </xf>
    <xf numFmtId="0" fontId="167" fillId="34" borderId="22" xfId="61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/>
    </xf>
    <xf numFmtId="0" fontId="138" fillId="33" borderId="11" xfId="0" applyFont="1" applyFill="1" applyBorder="1" applyAlignment="1">
      <alignment/>
    </xf>
    <xf numFmtId="0" fontId="115" fillId="33" borderId="11" xfId="0" applyFont="1" applyFill="1" applyBorder="1" applyAlignment="1">
      <alignment/>
    </xf>
    <xf numFmtId="0" fontId="120" fillId="34" borderId="19" xfId="61" applyFont="1" applyFill="1" applyBorder="1" applyAlignment="1">
      <alignment horizontal="center" vertical="center"/>
      <protection/>
    </xf>
    <xf numFmtId="0" fontId="173" fillId="33" borderId="11" xfId="61" applyFont="1" applyFill="1" applyBorder="1" applyAlignment="1">
      <alignment horizontal="center"/>
      <protection/>
    </xf>
    <xf numFmtId="0" fontId="119" fillId="33" borderId="11" xfId="0" applyFont="1" applyFill="1" applyBorder="1" applyAlignment="1">
      <alignment/>
    </xf>
    <xf numFmtId="0" fontId="117" fillId="33" borderId="12" xfId="0" applyFont="1" applyFill="1" applyBorder="1" applyAlignment="1">
      <alignment horizontal="center"/>
    </xf>
    <xf numFmtId="0" fontId="174" fillId="33" borderId="11" xfId="61" applyFont="1" applyFill="1" applyBorder="1" applyAlignment="1">
      <alignment horizontal="center"/>
      <protection/>
    </xf>
    <xf numFmtId="0" fontId="175" fillId="0" borderId="25" xfId="0" applyFont="1" applyBorder="1" applyAlignment="1">
      <alignment horizontal="center"/>
    </xf>
    <xf numFmtId="0" fontId="158" fillId="0" borderId="59" xfId="0" applyFont="1" applyBorder="1" applyAlignment="1">
      <alignment horizontal="center" vertical="center"/>
    </xf>
    <xf numFmtId="0" fontId="132" fillId="0" borderId="0" xfId="0" applyFont="1" applyFill="1" applyAlignment="1">
      <alignment horizontal="center"/>
    </xf>
    <xf numFmtId="0" fontId="158" fillId="33" borderId="10" xfId="0" applyFont="1" applyFill="1" applyBorder="1" applyAlignment="1">
      <alignment horizontal="center"/>
    </xf>
    <xf numFmtId="0" fontId="158" fillId="36" borderId="10" xfId="0" applyFont="1" applyFill="1" applyBorder="1" applyAlignment="1" quotePrefix="1">
      <alignment horizontal="center" vertical="center"/>
    </xf>
    <xf numFmtId="0" fontId="158" fillId="36" borderId="30" xfId="0" applyFont="1" applyFill="1" applyBorder="1" applyAlignment="1" quotePrefix="1">
      <alignment horizontal="center" vertical="center"/>
    </xf>
    <xf numFmtId="0" fontId="127" fillId="0" borderId="0" xfId="0" applyFont="1" applyAlignment="1">
      <alignment horizontal="center" vertical="center"/>
    </xf>
    <xf numFmtId="0" fontId="139" fillId="0" borderId="59" xfId="0" applyFont="1" applyFill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/>
    </xf>
    <xf numFmtId="0" fontId="158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39" fillId="0" borderId="10" xfId="0" applyFont="1" applyFill="1" applyBorder="1" applyAlignment="1" quotePrefix="1">
      <alignment horizontal="center" vertical="center"/>
    </xf>
    <xf numFmtId="0" fontId="9" fillId="0" borderId="58" xfId="59" applyFont="1" applyFill="1" applyBorder="1" applyAlignment="1">
      <alignment horizontal="left" vertical="center"/>
      <protection/>
    </xf>
    <xf numFmtId="0" fontId="9" fillId="0" borderId="58" xfId="0" applyFont="1" applyFill="1" applyBorder="1" applyAlignment="1">
      <alignment horizontal="left" vertical="center" wrapText="1"/>
    </xf>
    <xf numFmtId="0" fontId="6" fillId="0" borderId="30" xfId="61" applyFont="1" applyFill="1" applyBorder="1" applyAlignment="1">
      <alignment horizontal="center"/>
      <protection/>
    </xf>
    <xf numFmtId="0" fontId="125" fillId="0" borderId="30" xfId="61" applyFont="1" applyFill="1" applyBorder="1" applyAlignment="1">
      <alignment horizontal="center"/>
      <protection/>
    </xf>
    <xf numFmtId="0" fontId="139" fillId="0" borderId="30" xfId="61" applyFont="1" applyFill="1" applyBorder="1" applyAlignment="1">
      <alignment horizontal="center"/>
      <protection/>
    </xf>
    <xf numFmtId="0" fontId="125" fillId="0" borderId="30" xfId="0" applyFont="1" applyFill="1" applyBorder="1" applyAlignment="1">
      <alignment horizontal="center"/>
    </xf>
    <xf numFmtId="0" fontId="127" fillId="0" borderId="30" xfId="0" applyFont="1" applyBorder="1" applyAlignment="1">
      <alignment horizontal="right" vertical="center"/>
    </xf>
    <xf numFmtId="0" fontId="6" fillId="34" borderId="41" xfId="0" applyFont="1" applyFill="1" applyBorder="1" applyAlignment="1">
      <alignment horizontal="right" vertical="center"/>
    </xf>
    <xf numFmtId="0" fontId="8" fillId="0" borderId="60" xfId="58" applyFont="1" applyFill="1" applyBorder="1" applyAlignment="1">
      <alignment horizontal="center" textRotation="90" wrapText="1"/>
      <protection/>
    </xf>
    <xf numFmtId="0" fontId="166" fillId="0" borderId="61" xfId="58" applyFont="1" applyFill="1" applyBorder="1" applyAlignment="1">
      <alignment horizontal="center" textRotation="90" wrapText="1"/>
      <protection/>
    </xf>
    <xf numFmtId="0" fontId="9" fillId="33" borderId="41" xfId="0" applyFont="1" applyFill="1" applyBorder="1" applyAlignment="1">
      <alignment/>
    </xf>
    <xf numFmtId="0" fontId="6" fillId="0" borderId="41" xfId="0" applyFont="1" applyFill="1" applyBorder="1" applyAlignment="1">
      <alignment horizontal="right" vertical="center"/>
    </xf>
    <xf numFmtId="0" fontId="4" fillId="34" borderId="33" xfId="61" applyFont="1" applyFill="1" applyBorder="1" applyAlignment="1">
      <alignment horizontal="center" vertical="center"/>
      <protection/>
    </xf>
    <xf numFmtId="0" fontId="142" fillId="34" borderId="22" xfId="58" applyFont="1" applyFill="1" applyBorder="1" applyAlignment="1">
      <alignment horizontal="center" textRotation="90" wrapText="1"/>
      <protection/>
    </xf>
    <xf numFmtId="0" fontId="165" fillId="34" borderId="22" xfId="58" applyFont="1" applyFill="1" applyBorder="1" applyAlignment="1">
      <alignment horizontal="center" textRotation="90" wrapText="1"/>
      <protection/>
    </xf>
    <xf numFmtId="0" fontId="6" fillId="34" borderId="20" xfId="61" applyFont="1" applyFill="1" applyBorder="1" applyAlignment="1">
      <alignment vertical="center"/>
      <protection/>
    </xf>
    <xf numFmtId="15" fontId="141" fillId="0" borderId="62" xfId="58" applyNumberFormat="1" applyFont="1" applyFill="1" applyBorder="1" applyAlignment="1">
      <alignment horizontal="center" textRotation="90"/>
      <protection/>
    </xf>
    <xf numFmtId="0" fontId="114" fillId="34" borderId="58" xfId="57" applyFont="1" applyFill="1" applyBorder="1" applyAlignment="1">
      <alignment horizontal="center" vertical="center"/>
      <protection/>
    </xf>
    <xf numFmtId="0" fontId="2" fillId="34" borderId="61" xfId="58" applyFont="1" applyFill="1" applyBorder="1" applyAlignment="1">
      <alignment horizontal="center" textRotation="90" wrapText="1"/>
      <protection/>
    </xf>
    <xf numFmtId="0" fontId="150" fillId="34" borderId="19" xfId="58" applyFont="1" applyFill="1" applyBorder="1" applyAlignment="1">
      <alignment horizontal="center" textRotation="90" wrapText="1"/>
      <protection/>
    </xf>
    <xf numFmtId="0" fontId="147" fillId="34" borderId="62" xfId="58" applyFont="1" applyFill="1" applyBorder="1" applyAlignment="1">
      <alignment horizontal="center" textRotation="90" wrapText="1"/>
      <protection/>
    </xf>
    <xf numFmtId="0" fontId="150" fillId="34" borderId="61" xfId="58" applyFont="1" applyFill="1" applyBorder="1" applyAlignment="1">
      <alignment horizontal="center" textRotation="90" wrapText="1"/>
      <protection/>
    </xf>
    <xf numFmtId="0" fontId="150" fillId="34" borderId="27" xfId="58" applyFont="1" applyFill="1" applyBorder="1" applyAlignment="1">
      <alignment horizontal="center" textRotation="90" wrapText="1"/>
      <protection/>
    </xf>
    <xf numFmtId="0" fontId="115" fillId="0" borderId="0" xfId="0" applyFont="1" applyFill="1" applyAlignment="1">
      <alignment horizontal="center"/>
    </xf>
    <xf numFmtId="0" fontId="115" fillId="34" borderId="10" xfId="0" applyFont="1" applyFill="1" applyBorder="1" applyAlignment="1">
      <alignment horizontal="center"/>
    </xf>
    <xf numFmtId="0" fontId="115" fillId="0" borderId="10" xfId="0" applyFont="1" applyBorder="1" applyAlignment="1">
      <alignment horizontal="center"/>
    </xf>
    <xf numFmtId="0" fontId="153" fillId="0" borderId="44" xfId="58" applyFont="1" applyFill="1" applyBorder="1" applyAlignment="1">
      <alignment horizontal="center" textRotation="90" wrapText="1"/>
      <protection/>
    </xf>
    <xf numFmtId="0" fontId="8" fillId="0" borderId="44" xfId="58" applyFont="1" applyFill="1" applyBorder="1" applyAlignment="1">
      <alignment horizontal="center" textRotation="90" wrapText="1"/>
      <protection/>
    </xf>
    <xf numFmtId="0" fontId="6" fillId="0" borderId="61" xfId="0" applyFont="1" applyFill="1" applyBorder="1" applyAlignment="1">
      <alignment horizontal="right" vertical="center"/>
    </xf>
    <xf numFmtId="0" fontId="138" fillId="33" borderId="41" xfId="0" applyFont="1" applyFill="1" applyBorder="1" applyAlignment="1">
      <alignment horizontal="right"/>
    </xf>
    <xf numFmtId="0" fontId="138" fillId="36" borderId="41" xfId="0" applyFont="1" applyFill="1" applyBorder="1" applyAlignment="1" quotePrefix="1">
      <alignment horizontal="right" vertical="center"/>
    </xf>
    <xf numFmtId="0" fontId="138" fillId="36" borderId="56" xfId="0" applyFont="1" applyFill="1" applyBorder="1" applyAlignment="1" quotePrefix="1">
      <alignment horizontal="right" vertical="center"/>
    </xf>
    <xf numFmtId="0" fontId="115" fillId="36" borderId="10" xfId="0" applyFont="1" applyFill="1" applyBorder="1" applyAlignment="1" quotePrefix="1">
      <alignment horizontal="center" vertical="center"/>
    </xf>
    <xf numFmtId="0" fontId="115" fillId="36" borderId="30" xfId="0" applyFont="1" applyFill="1" applyBorder="1" applyAlignment="1" quotePrefix="1">
      <alignment horizontal="center" vertical="center"/>
    </xf>
    <xf numFmtId="0" fontId="144" fillId="0" borderId="44" xfId="58" applyFont="1" applyFill="1" applyBorder="1" applyAlignment="1">
      <alignment horizontal="center" textRotation="90" wrapText="1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24" xfId="61" applyFont="1" applyFill="1" applyBorder="1" applyAlignment="1">
      <alignment horizontal="center"/>
      <protection/>
    </xf>
    <xf numFmtId="0" fontId="127" fillId="0" borderId="41" xfId="0" applyFont="1" applyFill="1" applyBorder="1" applyAlignment="1">
      <alignment/>
    </xf>
    <xf numFmtId="0" fontId="121" fillId="33" borderId="41" xfId="61" applyFont="1" applyFill="1" applyBorder="1">
      <alignment/>
      <protection/>
    </xf>
    <xf numFmtId="0" fontId="127" fillId="0" borderId="56" xfId="0" applyFont="1" applyFill="1" applyBorder="1" applyAlignment="1">
      <alignment/>
    </xf>
    <xf numFmtId="0" fontId="164" fillId="0" borderId="24" xfId="0" applyFont="1" applyFill="1" applyBorder="1" applyAlignment="1">
      <alignment/>
    </xf>
    <xf numFmtId="0" fontId="164" fillId="0" borderId="25" xfId="0" applyFont="1" applyFill="1" applyBorder="1" applyAlignment="1">
      <alignment/>
    </xf>
    <xf numFmtId="0" fontId="176" fillId="33" borderId="25" xfId="61" applyFont="1" applyFill="1" applyBorder="1">
      <alignment/>
      <protection/>
    </xf>
    <xf numFmtId="0" fontId="164" fillId="0" borderId="26" xfId="0" applyFont="1" applyFill="1" applyBorder="1" applyAlignment="1">
      <alignment/>
    </xf>
    <xf numFmtId="0" fontId="112" fillId="0" borderId="53" xfId="0" applyFont="1" applyBorder="1" applyAlignment="1">
      <alignment textRotation="90"/>
    </xf>
    <xf numFmtId="0" fontId="176" fillId="33" borderId="34" xfId="61" applyFont="1" applyFill="1" applyBorder="1">
      <alignment/>
      <protection/>
    </xf>
    <xf numFmtId="0" fontId="121" fillId="33" borderId="59" xfId="61" applyFont="1" applyFill="1" applyBorder="1">
      <alignment/>
      <protection/>
    </xf>
    <xf numFmtId="0" fontId="121" fillId="33" borderId="13" xfId="61" applyFont="1" applyFill="1" applyBorder="1">
      <alignment/>
      <protection/>
    </xf>
    <xf numFmtId="0" fontId="121" fillId="33" borderId="51" xfId="61" applyFont="1" applyFill="1" applyBorder="1">
      <alignment/>
      <protection/>
    </xf>
    <xf numFmtId="0" fontId="145" fillId="33" borderId="63" xfId="61" applyFont="1" applyFill="1" applyBorder="1" applyAlignment="1">
      <alignment horizontal="center"/>
      <protection/>
    </xf>
    <xf numFmtId="0" fontId="9" fillId="33" borderId="59" xfId="0" applyFont="1" applyFill="1" applyBorder="1" applyAlignment="1">
      <alignment/>
    </xf>
    <xf numFmtId="0" fontId="115" fillId="33" borderId="13" xfId="0" applyFont="1" applyFill="1" applyBorder="1" applyAlignment="1">
      <alignment/>
    </xf>
    <xf numFmtId="0" fontId="0" fillId="0" borderId="64" xfId="0" applyFont="1" applyBorder="1" applyAlignment="1">
      <alignment/>
    </xf>
    <xf numFmtId="0" fontId="2" fillId="0" borderId="65" xfId="59" applyFont="1" applyFill="1" applyBorder="1" applyAlignment="1">
      <alignment horizontal="center" wrapText="1"/>
      <protection/>
    </xf>
    <xf numFmtId="15" fontId="2" fillId="0" borderId="65" xfId="58" applyNumberFormat="1" applyFont="1" applyFill="1" applyBorder="1" applyAlignment="1">
      <alignment horizontal="center" vertical="center"/>
      <protection/>
    </xf>
    <xf numFmtId="0" fontId="146" fillId="0" borderId="66" xfId="0" applyFont="1" applyBorder="1" applyAlignment="1">
      <alignment horizontal="center"/>
    </xf>
    <xf numFmtId="15" fontId="3" fillId="0" borderId="67" xfId="58" applyNumberFormat="1" applyFont="1" applyFill="1" applyBorder="1" applyAlignment="1">
      <alignment horizontal="center" textRotation="90"/>
      <protection/>
    </xf>
    <xf numFmtId="0" fontId="144" fillId="0" borderId="65" xfId="58" applyFont="1" applyFill="1" applyBorder="1" applyAlignment="1">
      <alignment horizontal="center" textRotation="90" wrapText="1"/>
      <protection/>
    </xf>
    <xf numFmtId="0" fontId="6" fillId="0" borderId="40" xfId="61" applyFont="1" applyFill="1" applyBorder="1" applyAlignment="1">
      <alignment vertical="center"/>
      <protection/>
    </xf>
    <xf numFmtId="0" fontId="0" fillId="0" borderId="41" xfId="0" applyFill="1" applyBorder="1" applyAlignment="1">
      <alignment/>
    </xf>
    <xf numFmtId="0" fontId="2" fillId="0" borderId="17" xfId="59" applyFont="1" applyFill="1" applyBorder="1" applyAlignment="1">
      <alignment horizontal="center" wrapText="1"/>
      <protection/>
    </xf>
    <xf numFmtId="15" fontId="4" fillId="0" borderId="15" xfId="58" applyNumberFormat="1" applyFont="1" applyFill="1" applyBorder="1" applyAlignment="1">
      <alignment horizontal="center" textRotation="90"/>
      <protection/>
    </xf>
    <xf numFmtId="15" fontId="141" fillId="0" borderId="39" xfId="58" applyNumberFormat="1" applyFont="1" applyFill="1" applyBorder="1" applyAlignment="1">
      <alignment horizontal="center" textRotation="90"/>
      <protection/>
    </xf>
    <xf numFmtId="0" fontId="166" fillId="0" borderId="37" xfId="58" applyFont="1" applyFill="1" applyBorder="1" applyAlignment="1">
      <alignment horizontal="right" textRotation="90" wrapText="1"/>
      <protection/>
    </xf>
    <xf numFmtId="0" fontId="8" fillId="0" borderId="18" xfId="58" applyFont="1" applyFill="1" applyBorder="1" applyAlignment="1">
      <alignment horizontal="right" textRotation="90" wrapText="1"/>
      <protection/>
    </xf>
    <xf numFmtId="0" fontId="144" fillId="0" borderId="18" xfId="58" applyFont="1" applyFill="1" applyBorder="1" applyAlignment="1">
      <alignment horizontal="right" textRotation="90" wrapText="1"/>
      <protection/>
    </xf>
    <xf numFmtId="0" fontId="153" fillId="0" borderId="18" xfId="58" applyFont="1" applyFill="1" applyBorder="1" applyAlignment="1">
      <alignment horizontal="right" textRotation="90" wrapText="1"/>
      <protection/>
    </xf>
    <xf numFmtId="0" fontId="6" fillId="0" borderId="40" xfId="0" applyFont="1" applyFill="1" applyBorder="1" applyAlignment="1">
      <alignment horizontal="left" vertical="center" wrapText="1"/>
    </xf>
    <xf numFmtId="0" fontId="132" fillId="33" borderId="38" xfId="0" applyFont="1" applyFill="1" applyBorder="1" applyAlignment="1">
      <alignment horizontal="center"/>
    </xf>
    <xf numFmtId="0" fontId="158" fillId="0" borderId="59" xfId="0" applyFont="1" applyFill="1" applyBorder="1" applyAlignment="1">
      <alignment horizontal="center" vertical="center"/>
    </xf>
    <xf numFmtId="0" fontId="158" fillId="0" borderId="61" xfId="0" applyFont="1" applyFill="1" applyBorder="1" applyAlignment="1">
      <alignment horizontal="center" vertical="center"/>
    </xf>
    <xf numFmtId="0" fontId="158" fillId="0" borderId="22" xfId="0" applyFont="1" applyFill="1" applyBorder="1" applyAlignment="1">
      <alignment horizontal="center" vertical="center"/>
    </xf>
    <xf numFmtId="0" fontId="127" fillId="0" borderId="22" xfId="0" applyFont="1" applyFill="1" applyBorder="1" applyAlignment="1">
      <alignment horizontal="center" vertical="center"/>
    </xf>
    <xf numFmtId="0" fontId="157" fillId="33" borderId="17" xfId="0" applyFont="1" applyFill="1" applyBorder="1" applyAlignment="1">
      <alignment/>
    </xf>
    <xf numFmtId="0" fontId="152" fillId="33" borderId="15" xfId="0" applyFont="1" applyFill="1" applyBorder="1" applyAlignment="1">
      <alignment horizontal="center"/>
    </xf>
    <xf numFmtId="0" fontId="155" fillId="33" borderId="3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right"/>
    </xf>
    <xf numFmtId="0" fontId="66" fillId="33" borderId="44" xfId="0" applyFont="1" applyFill="1" applyBorder="1" applyAlignment="1">
      <alignment horizontal="right"/>
    </xf>
    <xf numFmtId="0" fontId="154" fillId="33" borderId="44" xfId="0" applyFont="1" applyFill="1" applyBorder="1" applyAlignment="1">
      <alignment horizontal="right"/>
    </xf>
    <xf numFmtId="0" fontId="9" fillId="33" borderId="2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/>
    </xf>
    <xf numFmtId="0" fontId="9" fillId="33" borderId="44" xfId="0" applyFont="1" applyFill="1" applyBorder="1" applyAlignment="1">
      <alignment horizontal="center"/>
    </xf>
    <xf numFmtId="0" fontId="115" fillId="33" borderId="44" xfId="0" applyFont="1" applyFill="1" applyBorder="1" applyAlignment="1">
      <alignment/>
    </xf>
    <xf numFmtId="0" fontId="138" fillId="33" borderId="44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5" fillId="0" borderId="24" xfId="60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/>
      <protection/>
    </xf>
    <xf numFmtId="0" fontId="158" fillId="36" borderId="22" xfId="0" applyFont="1" applyFill="1" applyBorder="1" applyAlignment="1" quotePrefix="1">
      <alignment horizontal="center" vertical="center"/>
    </xf>
    <xf numFmtId="0" fontId="5" fillId="0" borderId="61" xfId="59" applyFont="1" applyFill="1" applyBorder="1" applyAlignment="1">
      <alignment horizontal="center" wrapText="1"/>
      <protection/>
    </xf>
    <xf numFmtId="0" fontId="127" fillId="33" borderId="0" xfId="0" applyFont="1" applyFill="1" applyBorder="1" applyAlignment="1">
      <alignment vertical="center"/>
    </xf>
    <xf numFmtId="0" fontId="6" fillId="0" borderId="41" xfId="57" applyFont="1" applyFill="1" applyBorder="1" applyAlignment="1">
      <alignment horizontal="left" vertical="center"/>
      <protection/>
    </xf>
    <xf numFmtId="0" fontId="127" fillId="0" borderId="41" xfId="0" applyFont="1" applyFill="1" applyBorder="1" applyAlignment="1">
      <alignment vertical="center"/>
    </xf>
    <xf numFmtId="0" fontId="127" fillId="0" borderId="38" xfId="0" applyFont="1" applyFill="1" applyBorder="1" applyAlignment="1">
      <alignment vertical="center"/>
    </xf>
    <xf numFmtId="0" fontId="6" fillId="0" borderId="38" xfId="57" applyFont="1" applyFill="1" applyBorder="1" applyAlignment="1">
      <alignment horizontal="left" vertical="center"/>
      <protection/>
    </xf>
    <xf numFmtId="0" fontId="66" fillId="33" borderId="11" xfId="0" applyFont="1" applyFill="1" applyBorder="1" applyAlignment="1">
      <alignment/>
    </xf>
    <xf numFmtId="0" fontId="154" fillId="33" borderId="11" xfId="0" applyFont="1" applyFill="1" applyBorder="1" applyAlignment="1">
      <alignment/>
    </xf>
    <xf numFmtId="0" fontId="9" fillId="33" borderId="68" xfId="0" applyFont="1" applyFill="1" applyBorder="1" applyAlignment="1">
      <alignment/>
    </xf>
    <xf numFmtId="0" fontId="127" fillId="34" borderId="59" xfId="0" applyFont="1" applyFill="1" applyBorder="1" applyAlignment="1">
      <alignment horizontal="center"/>
    </xf>
    <xf numFmtId="0" fontId="127" fillId="0" borderId="59" xfId="0" applyFont="1" applyBorder="1" applyAlignment="1">
      <alignment horizontal="center"/>
    </xf>
    <xf numFmtId="0" fontId="125" fillId="0" borderId="59" xfId="0" applyFont="1" applyBorder="1" applyAlignment="1">
      <alignment horizontal="center"/>
    </xf>
    <xf numFmtId="0" fontId="127" fillId="34" borderId="10" xfId="0" applyFont="1" applyFill="1" applyBorder="1" applyAlignment="1">
      <alignment horizontal="center"/>
    </xf>
    <xf numFmtId="0" fontId="139" fillId="34" borderId="59" xfId="0" applyFont="1" applyFill="1" applyBorder="1" applyAlignment="1">
      <alignment horizontal="center"/>
    </xf>
    <xf numFmtId="0" fontId="139" fillId="0" borderId="59" xfId="0" applyFont="1" applyBorder="1" applyAlignment="1">
      <alignment horizontal="center"/>
    </xf>
    <xf numFmtId="0" fontId="139" fillId="34" borderId="10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6" borderId="10" xfId="0" applyFont="1" applyFill="1" applyBorder="1" applyAlignment="1" quotePrefix="1">
      <alignment horizontal="center" vertical="center"/>
    </xf>
    <xf numFmtId="0" fontId="138" fillId="36" borderId="10" xfId="0" applyFont="1" applyFill="1" applyBorder="1" applyAlignment="1" quotePrefix="1">
      <alignment horizontal="center" vertical="center"/>
    </xf>
    <xf numFmtId="0" fontId="138" fillId="36" borderId="30" xfId="0" applyFont="1" applyFill="1" applyBorder="1" applyAlignment="1" quotePrefix="1">
      <alignment horizontal="center" vertical="center"/>
    </xf>
    <xf numFmtId="0" fontId="0" fillId="0" borderId="30" xfId="0" applyFont="1" applyBorder="1" applyAlignment="1">
      <alignment horizontal="center"/>
    </xf>
    <xf numFmtId="0" fontId="125" fillId="0" borderId="59" xfId="0" applyFont="1" applyFill="1" applyBorder="1" applyAlignment="1">
      <alignment horizontal="center"/>
    </xf>
    <xf numFmtId="0" fontId="115" fillId="0" borderId="10" xfId="0" applyFont="1" applyFill="1" applyBorder="1" applyAlignment="1">
      <alignment horizontal="center"/>
    </xf>
    <xf numFmtId="0" fontId="115" fillId="0" borderId="30" xfId="0" applyFont="1" applyFill="1" applyBorder="1" applyAlignment="1">
      <alignment horizontal="center"/>
    </xf>
    <xf numFmtId="0" fontId="158" fillId="34" borderId="59" xfId="0" applyFont="1" applyFill="1" applyBorder="1" applyAlignment="1">
      <alignment horizontal="center"/>
    </xf>
    <xf numFmtId="0" fontId="158" fillId="0" borderId="59" xfId="0" applyFont="1" applyBorder="1" applyAlignment="1">
      <alignment horizontal="center"/>
    </xf>
    <xf numFmtId="0" fontId="158" fillId="34" borderId="10" xfId="0" applyFont="1" applyFill="1" applyBorder="1" applyAlignment="1">
      <alignment horizontal="center"/>
    </xf>
    <xf numFmtId="0" fontId="132" fillId="0" borderId="10" xfId="0" applyFont="1" applyBorder="1" applyAlignment="1">
      <alignment horizontal="center"/>
    </xf>
    <xf numFmtId="0" fontId="132" fillId="0" borderId="30" xfId="0" applyFont="1" applyBorder="1" applyAlignment="1">
      <alignment horizontal="center"/>
    </xf>
    <xf numFmtId="0" fontId="132" fillId="0" borderId="10" xfId="0" applyFont="1" applyBorder="1" applyAlignment="1">
      <alignment/>
    </xf>
    <xf numFmtId="0" fontId="158" fillId="0" borderId="10" xfId="0" applyFont="1" applyBorder="1" applyAlignment="1">
      <alignment horizontal="center"/>
    </xf>
    <xf numFmtId="0" fontId="127" fillId="0" borderId="10" xfId="0" applyFont="1" applyBorder="1" applyAlignment="1">
      <alignment horizontal="center"/>
    </xf>
    <xf numFmtId="0" fontId="139" fillId="0" borderId="10" xfId="0" applyFont="1" applyBorder="1" applyAlignment="1">
      <alignment horizontal="center"/>
    </xf>
    <xf numFmtId="0" fontId="4" fillId="34" borderId="24" xfId="61" applyFont="1" applyFill="1" applyBorder="1" applyAlignment="1">
      <alignment horizontal="center" vertical="center"/>
      <protection/>
    </xf>
    <xf numFmtId="0" fontId="158" fillId="0" borderId="10" xfId="0" applyFont="1" applyFill="1" applyBorder="1" applyAlignment="1">
      <alignment horizontal="center"/>
    </xf>
    <xf numFmtId="0" fontId="127" fillId="0" borderId="10" xfId="0" applyFont="1" applyFill="1" applyBorder="1" applyAlignment="1">
      <alignment horizontal="center"/>
    </xf>
    <xf numFmtId="0" fontId="139" fillId="0" borderId="10" xfId="0" applyFont="1" applyFill="1" applyBorder="1" applyAlignment="1">
      <alignment horizontal="center"/>
    </xf>
    <xf numFmtId="0" fontId="158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39" fillId="0" borderId="14" xfId="0" applyFont="1" applyBorder="1" applyAlignment="1">
      <alignment horizontal="center" vertical="center"/>
    </xf>
    <xf numFmtId="0" fontId="158" fillId="0" borderId="14" xfId="0" applyFont="1" applyFill="1" applyBorder="1" applyAlignment="1" quotePrefix="1">
      <alignment horizontal="center" vertical="center"/>
    </xf>
    <xf numFmtId="0" fontId="115" fillId="0" borderId="14" xfId="0" applyFont="1" applyBorder="1" applyAlignment="1">
      <alignment/>
    </xf>
    <xf numFmtId="0" fontId="0" fillId="0" borderId="52" xfId="0" applyBorder="1" applyAlignment="1">
      <alignment/>
    </xf>
    <xf numFmtId="0" fontId="139" fillId="34" borderId="5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8" fillId="0" borderId="59" xfId="0" applyFont="1" applyBorder="1" applyAlignment="1">
      <alignment horizontal="center"/>
    </xf>
    <xf numFmtId="0" fontId="5" fillId="0" borderId="61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114" fillId="34" borderId="54" xfId="57" applyFont="1" applyFill="1" applyBorder="1" applyAlignment="1">
      <alignment horizontal="center" vertical="center"/>
      <protection/>
    </xf>
    <xf numFmtId="0" fontId="114" fillId="34" borderId="42" xfId="57" applyFont="1" applyFill="1" applyBorder="1" applyAlignment="1">
      <alignment horizontal="center" vertical="center"/>
      <protection/>
    </xf>
    <xf numFmtId="0" fontId="114" fillId="34" borderId="55" xfId="57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51" fillId="34" borderId="62" xfId="57" applyFont="1" applyFill="1" applyBorder="1" applyAlignment="1">
      <alignment horizontal="center" vertical="center"/>
      <protection/>
    </xf>
    <xf numFmtId="0" fontId="167" fillId="33" borderId="38" xfId="0" applyFont="1" applyFill="1" applyBorder="1" applyAlignment="1">
      <alignment horizontal="center"/>
    </xf>
    <xf numFmtId="0" fontId="160" fillId="33" borderId="14" xfId="0" applyFont="1" applyFill="1" applyBorder="1" applyAlignment="1">
      <alignment horizontal="center"/>
    </xf>
    <xf numFmtId="0" fontId="120" fillId="33" borderId="14" xfId="0" applyFont="1" applyFill="1" applyBorder="1" applyAlignment="1">
      <alignment horizontal="center"/>
    </xf>
    <xf numFmtId="0" fontId="137" fillId="33" borderId="14" xfId="0" applyFont="1" applyFill="1" applyBorder="1" applyAlignment="1">
      <alignment horizontal="center"/>
    </xf>
    <xf numFmtId="0" fontId="16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20" xfId="57" applyFont="1" applyFill="1" applyBorder="1" applyAlignment="1">
      <alignment horizontal="left" vertical="center"/>
      <protection/>
    </xf>
    <xf numFmtId="0" fontId="6" fillId="0" borderId="49" xfId="57" applyFont="1" applyFill="1" applyBorder="1" applyAlignment="1">
      <alignment horizontal="left" vertical="center"/>
      <protection/>
    </xf>
    <xf numFmtId="0" fontId="9" fillId="0" borderId="59" xfId="0" applyFont="1" applyBorder="1" applyAlignment="1">
      <alignment/>
    </xf>
    <xf numFmtId="0" fontId="115" fillId="0" borderId="59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59" xfId="0" applyFill="1" applyBorder="1" applyAlignment="1">
      <alignment/>
    </xf>
    <xf numFmtId="0" fontId="158" fillId="0" borderId="22" xfId="0" applyFont="1" applyBorder="1" applyAlignment="1">
      <alignment horizontal="center"/>
    </xf>
    <xf numFmtId="0" fontId="158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39" fillId="34" borderId="13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right" vertical="center"/>
    </xf>
    <xf numFmtId="0" fontId="115" fillId="33" borderId="69" xfId="0" applyFont="1" applyFill="1" applyBorder="1" applyAlignment="1">
      <alignment horizontal="center"/>
    </xf>
    <xf numFmtId="0" fontId="125" fillId="0" borderId="21" xfId="0" applyFont="1" applyFill="1" applyBorder="1" applyAlignment="1">
      <alignment horizontal="center"/>
    </xf>
    <xf numFmtId="0" fontId="125" fillId="33" borderId="10" xfId="0" applyFont="1" applyFill="1" applyBorder="1" applyAlignment="1">
      <alignment/>
    </xf>
    <xf numFmtId="0" fontId="125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25" fillId="33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25" fillId="36" borderId="30" xfId="0" applyFont="1" applyFill="1" applyBorder="1" applyAlignment="1" quotePrefix="1">
      <alignment horizontal="right" vertical="center"/>
    </xf>
    <xf numFmtId="0" fontId="6" fillId="0" borderId="30" xfId="0" applyFont="1" applyFill="1" applyBorder="1" applyAlignment="1">
      <alignment horizontal="right"/>
    </xf>
    <xf numFmtId="0" fontId="125" fillId="0" borderId="57" xfId="0" applyFont="1" applyFill="1" applyBorder="1" applyAlignment="1">
      <alignment horizontal="center"/>
    </xf>
    <xf numFmtId="0" fontId="164" fillId="0" borderId="16" xfId="0" applyFont="1" applyFill="1" applyBorder="1" applyAlignment="1">
      <alignment/>
    </xf>
    <xf numFmtId="0" fontId="4" fillId="0" borderId="16" xfId="61" applyFont="1" applyFill="1" applyBorder="1" applyAlignment="1">
      <alignment horizontal="center"/>
      <protection/>
    </xf>
    <xf numFmtId="0" fontId="125" fillId="0" borderId="13" xfId="0" applyFont="1" applyBorder="1" applyAlignment="1">
      <alignment horizontal="right" vertical="center"/>
    </xf>
    <xf numFmtId="0" fontId="125" fillId="34" borderId="13" xfId="0" applyFont="1" applyFill="1" applyBorder="1" applyAlignment="1">
      <alignment horizontal="center" vertical="center"/>
    </xf>
    <xf numFmtId="0" fontId="125" fillId="34" borderId="59" xfId="0" applyFont="1" applyFill="1" applyBorder="1" applyAlignment="1">
      <alignment horizontal="center"/>
    </xf>
    <xf numFmtId="0" fontId="132" fillId="0" borderId="59" xfId="0" applyFont="1" applyBorder="1" applyAlignment="1">
      <alignment horizontal="center"/>
    </xf>
    <xf numFmtId="0" fontId="132" fillId="34" borderId="59" xfId="0" applyFont="1" applyFill="1" applyBorder="1" applyAlignment="1">
      <alignment horizontal="center"/>
    </xf>
    <xf numFmtId="0" fontId="6" fillId="0" borderId="68" xfId="59" applyFont="1" applyFill="1" applyBorder="1" applyAlignment="1">
      <alignment horizontal="left" vertical="center"/>
      <protection/>
    </xf>
    <xf numFmtId="0" fontId="9" fillId="0" borderId="59" xfId="0" applyFont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114" fillId="0" borderId="16" xfId="57" applyFont="1" applyFill="1" applyBorder="1" applyAlignment="1">
      <alignment horizontal="center" vertical="center"/>
      <protection/>
    </xf>
    <xf numFmtId="0" fontId="134" fillId="9" borderId="41" xfId="61" applyFont="1" applyFill="1" applyBorder="1" applyAlignment="1">
      <alignment horizontal="center" vertical="center"/>
      <protection/>
    </xf>
    <xf numFmtId="0" fontId="6" fillId="34" borderId="30" xfId="61" applyFont="1" applyFill="1" applyBorder="1" applyAlignment="1">
      <alignment horizontal="center" vertical="center"/>
      <protection/>
    </xf>
    <xf numFmtId="0" fontId="127" fillId="0" borderId="14" xfId="0" applyFont="1" applyFill="1" applyBorder="1" applyAlignment="1">
      <alignment horizontal="center" vertical="center"/>
    </xf>
    <xf numFmtId="0" fontId="9" fillId="0" borderId="70" xfId="60" applyFont="1" applyFill="1" applyBorder="1" applyAlignment="1">
      <alignment horizontal="left" vertical="center"/>
      <protection/>
    </xf>
    <xf numFmtId="0" fontId="9" fillId="0" borderId="71" xfId="60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0" fontId="158" fillId="0" borderId="30" xfId="0" applyFont="1" applyFill="1" applyBorder="1" applyAlignment="1" quotePrefix="1">
      <alignment horizontal="center" vertical="center"/>
    </xf>
    <xf numFmtId="0" fontId="9" fillId="36" borderId="30" xfId="0" applyFont="1" applyFill="1" applyBorder="1" applyAlignment="1" quotePrefix="1">
      <alignment horizontal="center" vertical="center"/>
    </xf>
    <xf numFmtId="0" fontId="175" fillId="0" borderId="26" xfId="0" applyFont="1" applyBorder="1" applyAlignment="1">
      <alignment horizontal="center"/>
    </xf>
    <xf numFmtId="0" fontId="138" fillId="33" borderId="35" xfId="0" applyFont="1" applyFill="1" applyBorder="1" applyAlignment="1">
      <alignment horizontal="center"/>
    </xf>
    <xf numFmtId="0" fontId="139" fillId="0" borderId="19" xfId="0" applyFont="1" applyBorder="1" applyAlignment="1">
      <alignment horizontal="center" vertical="center"/>
    </xf>
    <xf numFmtId="0" fontId="139" fillId="0" borderId="21" xfId="0" applyFont="1" applyBorder="1" applyAlignment="1">
      <alignment horizontal="center" vertical="center"/>
    </xf>
    <xf numFmtId="0" fontId="139" fillId="34" borderId="21" xfId="0" applyFont="1" applyFill="1" applyBorder="1" applyAlignment="1">
      <alignment horizontal="center" vertical="center"/>
    </xf>
    <xf numFmtId="0" fontId="139" fillId="0" borderId="57" xfId="0" applyFont="1" applyBorder="1" applyAlignment="1">
      <alignment horizontal="center" vertical="center"/>
    </xf>
    <xf numFmtId="0" fontId="158" fillId="0" borderId="61" xfId="0" applyFont="1" applyBorder="1" applyAlignment="1">
      <alignment horizontal="center" vertical="center"/>
    </xf>
    <xf numFmtId="0" fontId="158" fillId="0" borderId="56" xfId="0" applyFont="1" applyBorder="1" applyAlignment="1">
      <alignment horizontal="center" vertical="center"/>
    </xf>
    <xf numFmtId="0" fontId="149" fillId="35" borderId="40" xfId="61" applyFont="1" applyFill="1" applyBorder="1" applyAlignment="1">
      <alignment horizontal="center"/>
      <protection/>
    </xf>
    <xf numFmtId="0" fontId="158" fillId="34" borderId="41" xfId="61" applyFont="1" applyFill="1" applyBorder="1" applyAlignment="1">
      <alignment horizontal="center"/>
      <protection/>
    </xf>
    <xf numFmtId="0" fontId="120" fillId="0" borderId="19" xfId="61" applyFont="1" applyFill="1" applyBorder="1" applyAlignment="1">
      <alignment horizontal="center" vertical="center"/>
      <protection/>
    </xf>
    <xf numFmtId="0" fontId="127" fillId="0" borderId="58" xfId="0" applyFont="1" applyBorder="1" applyAlignment="1">
      <alignment horizontal="center" vertical="center"/>
    </xf>
    <xf numFmtId="0" fontId="127" fillId="33" borderId="35" xfId="0" applyFont="1" applyFill="1" applyBorder="1" applyAlignment="1">
      <alignment horizontal="center"/>
    </xf>
    <xf numFmtId="0" fontId="127" fillId="33" borderId="34" xfId="0" applyFont="1" applyFill="1" applyBorder="1" applyAlignment="1">
      <alignment horizontal="center"/>
    </xf>
    <xf numFmtId="0" fontId="128" fillId="33" borderId="34" xfId="0" applyFont="1" applyFill="1" applyBorder="1" applyAlignment="1">
      <alignment horizontal="center"/>
    </xf>
    <xf numFmtId="0" fontId="127" fillId="33" borderId="72" xfId="0" applyFont="1" applyFill="1" applyBorder="1" applyAlignment="1">
      <alignment horizontal="center"/>
    </xf>
    <xf numFmtId="0" fontId="167" fillId="33" borderId="59" xfId="0" applyFont="1" applyFill="1" applyBorder="1" applyAlignment="1">
      <alignment horizontal="center"/>
    </xf>
    <xf numFmtId="0" fontId="160" fillId="33" borderId="13" xfId="0" applyFont="1" applyFill="1" applyBorder="1" applyAlignment="1">
      <alignment horizontal="center"/>
    </xf>
    <xf numFmtId="0" fontId="120" fillId="33" borderId="13" xfId="0" applyFont="1" applyFill="1" applyBorder="1" applyAlignment="1">
      <alignment horizontal="center"/>
    </xf>
    <xf numFmtId="0" fontId="137" fillId="33" borderId="13" xfId="0" applyFont="1" applyFill="1" applyBorder="1" applyAlignment="1">
      <alignment horizontal="center"/>
    </xf>
    <xf numFmtId="0" fontId="167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4" borderId="54" xfId="57" applyFont="1" applyFill="1" applyBorder="1" applyAlignment="1">
      <alignment horizontal="center" vertical="center"/>
      <protection/>
    </xf>
    <xf numFmtId="0" fontId="4" fillId="0" borderId="42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4" fillId="0" borderId="55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9" fillId="0" borderId="41" xfId="0" applyFont="1" applyBorder="1" applyAlignment="1">
      <alignment/>
    </xf>
    <xf numFmtId="0" fontId="158" fillId="0" borderId="30" xfId="61" applyFont="1" applyFill="1" applyBorder="1" applyAlignment="1">
      <alignment horizontal="center"/>
      <protection/>
    </xf>
    <xf numFmtId="0" fontId="125" fillId="34" borderId="30" xfId="0" applyFont="1" applyFill="1" applyBorder="1" applyAlignment="1">
      <alignment horizontal="right"/>
    </xf>
    <xf numFmtId="0" fontId="127" fillId="34" borderId="30" xfId="0" applyFont="1" applyFill="1" applyBorder="1" applyAlignment="1">
      <alignment horizontal="right"/>
    </xf>
    <xf numFmtId="0" fontId="139" fillId="34" borderId="30" xfId="0" applyFont="1" applyFill="1" applyBorder="1" applyAlignment="1">
      <alignment horizontal="right"/>
    </xf>
    <xf numFmtId="0" fontId="115" fillId="34" borderId="30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right"/>
    </xf>
    <xf numFmtId="0" fontId="150" fillId="34" borderId="37" xfId="58" applyFont="1" applyFill="1" applyBorder="1" applyAlignment="1">
      <alignment horizontal="center" textRotation="90" wrapText="1"/>
      <protection/>
    </xf>
    <xf numFmtId="0" fontId="149" fillId="35" borderId="10" xfId="61" applyFont="1" applyFill="1" applyBorder="1" applyAlignment="1">
      <alignment horizontal="center"/>
      <protection/>
    </xf>
    <xf numFmtId="0" fontId="130" fillId="33" borderId="0" xfId="0" applyFont="1" applyFill="1" applyBorder="1" applyAlignment="1">
      <alignment horizontal="center" vertical="center"/>
    </xf>
    <xf numFmtId="0" fontId="149" fillId="33" borderId="0" xfId="0" applyFont="1" applyFill="1" applyBorder="1" applyAlignment="1">
      <alignment horizontal="center" vertical="center"/>
    </xf>
    <xf numFmtId="0" fontId="149" fillId="35" borderId="10" xfId="57" applyFont="1" applyFill="1" applyBorder="1" applyAlignment="1">
      <alignment horizontal="center" vertical="center"/>
      <protection/>
    </xf>
    <xf numFmtId="0" fontId="122" fillId="0" borderId="58" xfId="61" applyFont="1" applyFill="1" applyBorder="1" applyAlignment="1">
      <alignment horizontal="center" vertical="center"/>
      <protection/>
    </xf>
    <xf numFmtId="0" fontId="123" fillId="34" borderId="10" xfId="57" applyFont="1" applyFill="1" applyBorder="1" applyAlignment="1">
      <alignment horizontal="center" vertical="center"/>
      <protection/>
    </xf>
    <xf numFmtId="0" fontId="149" fillId="35" borderId="10" xfId="61" applyFont="1" applyFill="1" applyBorder="1" applyAlignment="1">
      <alignment horizontal="center" vertical="center"/>
      <protection/>
    </xf>
    <xf numFmtId="0" fontId="149" fillId="0" borderId="10" xfId="61" applyFont="1" applyFill="1" applyBorder="1" applyAlignment="1">
      <alignment horizontal="center"/>
      <protection/>
    </xf>
    <xf numFmtId="0" fontId="130" fillId="33" borderId="11" xfId="0" applyFont="1" applyFill="1" applyBorder="1" applyAlignment="1">
      <alignment horizontal="center" vertical="center"/>
    </xf>
    <xf numFmtId="0" fontId="130" fillId="33" borderId="34" xfId="0" applyFont="1" applyFill="1" applyBorder="1" applyAlignment="1">
      <alignment horizontal="center" vertical="center"/>
    </xf>
    <xf numFmtId="0" fontId="123" fillId="0" borderId="10" xfId="57" applyFont="1" applyFill="1" applyBorder="1" applyAlignment="1">
      <alignment horizontal="center" vertical="center"/>
      <protection/>
    </xf>
    <xf numFmtId="0" fontId="122" fillId="0" borderId="71" xfId="61" applyFont="1" applyFill="1" applyBorder="1" applyAlignment="1">
      <alignment horizontal="center" vertical="center"/>
      <protection/>
    </xf>
    <xf numFmtId="0" fontId="123" fillId="34" borderId="30" xfId="57" applyFont="1" applyFill="1" applyBorder="1" applyAlignment="1">
      <alignment horizontal="center" vertical="center"/>
      <protection/>
    </xf>
    <xf numFmtId="0" fontId="149" fillId="35" borderId="30" xfId="57" applyFont="1" applyFill="1" applyBorder="1" applyAlignment="1">
      <alignment horizontal="center" vertical="center"/>
      <protection/>
    </xf>
    <xf numFmtId="0" fontId="161" fillId="34" borderId="18" xfId="58" applyFont="1" applyFill="1" applyBorder="1" applyAlignment="1">
      <alignment horizontal="center" textRotation="90" wrapText="1"/>
      <protection/>
    </xf>
    <xf numFmtId="0" fontId="161" fillId="34" borderId="10" xfId="58" applyFont="1" applyFill="1" applyBorder="1" applyAlignment="1">
      <alignment horizontal="center" textRotation="90" wrapText="1"/>
      <protection/>
    </xf>
    <xf numFmtId="0" fontId="129" fillId="33" borderId="70" xfId="0" applyFont="1" applyFill="1" applyBorder="1" applyAlignment="1">
      <alignment horizontal="center" vertical="center"/>
    </xf>
    <xf numFmtId="0" fontId="129" fillId="38" borderId="10" xfId="0" applyFont="1" applyFill="1" applyBorder="1" applyAlignment="1">
      <alignment vertical="center"/>
    </xf>
    <xf numFmtId="0" fontId="129" fillId="38" borderId="10" xfId="0" applyFont="1" applyFill="1" applyBorder="1" applyAlignment="1">
      <alignment horizontal="left"/>
    </xf>
    <xf numFmtId="0" fontId="129" fillId="38" borderId="35" xfId="0" applyFont="1" applyFill="1" applyBorder="1" applyAlignment="1">
      <alignment horizontal="left"/>
    </xf>
    <xf numFmtId="0" fontId="127" fillId="0" borderId="10" xfId="0" applyFont="1" applyFill="1" applyBorder="1" applyAlignment="1">
      <alignment horizontal="left" vertical="center"/>
    </xf>
    <xf numFmtId="0" fontId="6" fillId="0" borderId="58" xfId="57" applyFont="1" applyFill="1" applyBorder="1" applyAlignment="1">
      <alignment horizontal="left" vertical="center"/>
      <protection/>
    </xf>
    <xf numFmtId="0" fontId="149" fillId="39" borderId="20" xfId="61" applyFont="1" applyFill="1" applyBorder="1" applyAlignment="1">
      <alignment horizontal="center"/>
      <protection/>
    </xf>
    <xf numFmtId="0" fontId="149" fillId="39" borderId="40" xfId="61" applyFont="1" applyFill="1" applyBorder="1" applyAlignment="1">
      <alignment horizontal="center"/>
      <protection/>
    </xf>
    <xf numFmtId="0" fontId="149" fillId="39" borderId="10" xfId="61" applyFont="1" applyFill="1" applyBorder="1" applyAlignment="1">
      <alignment horizontal="center"/>
      <protection/>
    </xf>
    <xf numFmtId="0" fontId="149" fillId="39" borderId="10" xfId="57" applyFont="1" applyFill="1" applyBorder="1" applyAlignment="1">
      <alignment horizontal="center" vertical="center"/>
      <protection/>
    </xf>
    <xf numFmtId="0" fontId="150" fillId="34" borderId="36" xfId="58" applyFont="1" applyFill="1" applyBorder="1" applyAlignment="1">
      <alignment horizontal="center" textRotation="90" wrapText="1"/>
      <protection/>
    </xf>
    <xf numFmtId="0" fontId="150" fillId="34" borderId="10" xfId="58" applyFont="1" applyFill="1" applyBorder="1" applyAlignment="1">
      <alignment horizontal="center" textRotation="90" wrapText="1"/>
      <protection/>
    </xf>
    <xf numFmtId="0" fontId="149" fillId="40" borderId="61" xfId="61" applyFont="1" applyFill="1" applyBorder="1" applyAlignment="1">
      <alignment horizontal="center" vertical="center"/>
      <protection/>
    </xf>
    <xf numFmtId="0" fontId="149" fillId="40" borderId="36" xfId="61" applyFont="1" applyFill="1" applyBorder="1" applyAlignment="1">
      <alignment horizontal="center" vertical="center"/>
      <protection/>
    </xf>
    <xf numFmtId="0" fontId="149" fillId="40" borderId="41" xfId="61" applyFont="1" applyFill="1" applyBorder="1" applyAlignment="1">
      <alignment horizontal="center" vertical="center"/>
      <protection/>
    </xf>
    <xf numFmtId="0" fontId="149" fillId="40" borderId="40" xfId="61" applyFont="1" applyFill="1" applyBorder="1" applyAlignment="1">
      <alignment horizontal="center" vertical="center"/>
      <protection/>
    </xf>
    <xf numFmtId="0" fontId="149" fillId="40" borderId="21" xfId="61" applyFont="1" applyFill="1" applyBorder="1" applyAlignment="1">
      <alignment horizontal="center" vertical="center"/>
      <protection/>
    </xf>
    <xf numFmtId="0" fontId="114" fillId="0" borderId="53" xfId="57" applyFont="1" applyFill="1" applyBorder="1" applyAlignment="1">
      <alignment horizontal="center" vertical="center"/>
      <protection/>
    </xf>
    <xf numFmtId="0" fontId="4" fillId="0" borderId="53" xfId="61" applyFont="1" applyFill="1" applyBorder="1" applyAlignment="1">
      <alignment horizontal="center" vertical="center"/>
      <protection/>
    </xf>
    <xf numFmtId="0" fontId="151" fillId="0" borderId="53" xfId="57" applyFont="1" applyFill="1" applyBorder="1" applyAlignment="1">
      <alignment horizontal="center" vertical="center"/>
      <protection/>
    </xf>
    <xf numFmtId="0" fontId="123" fillId="0" borderId="53" xfId="61" applyFont="1" applyFill="1" applyBorder="1" applyAlignment="1">
      <alignment horizontal="center" vertical="center"/>
      <protection/>
    </xf>
    <xf numFmtId="0" fontId="5" fillId="0" borderId="53" xfId="61" applyFont="1" applyFill="1" applyBorder="1" applyAlignment="1">
      <alignment horizontal="center" vertical="center"/>
      <protection/>
    </xf>
    <xf numFmtId="0" fontId="137" fillId="0" borderId="53" xfId="61" applyFont="1" applyFill="1" applyBorder="1" applyAlignment="1">
      <alignment horizontal="center" vertical="center"/>
      <protection/>
    </xf>
    <xf numFmtId="0" fontId="167" fillId="0" borderId="53" xfId="61" applyFont="1" applyFill="1" applyBorder="1" applyAlignment="1">
      <alignment horizontal="center" vertical="center"/>
      <protection/>
    </xf>
    <xf numFmtId="0" fontId="120" fillId="0" borderId="53" xfId="61" applyFont="1" applyFill="1" applyBorder="1" applyAlignment="1">
      <alignment horizontal="center" vertical="center"/>
      <protection/>
    </xf>
    <xf numFmtId="0" fontId="149" fillId="0" borderId="53" xfId="61" applyFont="1" applyFill="1" applyBorder="1" applyAlignment="1">
      <alignment horizont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0" fontId="161" fillId="0" borderId="53" xfId="61" applyFont="1" applyFill="1" applyBorder="1" applyAlignment="1">
      <alignment horizontal="center" vertical="center"/>
      <protection/>
    </xf>
    <xf numFmtId="0" fontId="123" fillId="0" borderId="53" xfId="57" applyFont="1" applyFill="1" applyBorder="1" applyAlignment="1">
      <alignment horizontal="center" vertical="center"/>
      <protection/>
    </xf>
    <xf numFmtId="0" fontId="119" fillId="0" borderId="53" xfId="0" applyFont="1" applyFill="1" applyBorder="1" applyAlignment="1">
      <alignment/>
    </xf>
    <xf numFmtId="0" fontId="66" fillId="0" borderId="53" xfId="0" applyFont="1" applyFill="1" applyBorder="1" applyAlignment="1">
      <alignment/>
    </xf>
    <xf numFmtId="0" fontId="66" fillId="0" borderId="0" xfId="0" applyFont="1" applyAlignment="1">
      <alignment/>
    </xf>
    <xf numFmtId="0" fontId="149" fillId="40" borderId="53" xfId="61" applyFont="1" applyFill="1" applyBorder="1" applyAlignment="1">
      <alignment horizontal="center" vertical="center"/>
      <protection/>
    </xf>
    <xf numFmtId="0" fontId="149" fillId="40" borderId="53" xfId="61" applyFont="1" applyFill="1" applyBorder="1" applyAlignment="1">
      <alignment horizontal="center"/>
      <protection/>
    </xf>
    <xf numFmtId="0" fontId="149" fillId="40" borderId="53" xfId="57" applyFont="1" applyFill="1" applyBorder="1" applyAlignment="1">
      <alignment horizontal="center" vertical="center"/>
      <protection/>
    </xf>
    <xf numFmtId="0" fontId="119" fillId="40" borderId="53" xfId="0" applyFont="1" applyFill="1" applyBorder="1" applyAlignment="1">
      <alignment/>
    </xf>
    <xf numFmtId="0" fontId="120" fillId="0" borderId="67" xfId="61" applyFont="1" applyFill="1" applyBorder="1" applyAlignment="1">
      <alignment horizontal="center" vertical="center"/>
      <protection/>
    </xf>
    <xf numFmtId="0" fontId="158" fillId="0" borderId="10" xfId="61" applyFont="1" applyFill="1" applyBorder="1" applyAlignment="1">
      <alignment horizontal="center"/>
      <protection/>
    </xf>
    <xf numFmtId="0" fontId="12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32" fillId="34" borderId="10" xfId="0" applyFont="1" applyFill="1" applyBorder="1" applyAlignment="1">
      <alignment horizontal="center"/>
    </xf>
    <xf numFmtId="0" fontId="138" fillId="0" borderId="10" xfId="0" applyFont="1" applyBorder="1" applyAlignment="1">
      <alignment horizontal="center"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/>
      <protection/>
    </xf>
    <xf numFmtId="16" fontId="4" fillId="0" borderId="40" xfId="57" applyNumberFormat="1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152" fillId="0" borderId="40" xfId="0" applyFont="1" applyFill="1" applyBorder="1" applyAlignment="1">
      <alignment horizontal="center" vertical="center"/>
    </xf>
    <xf numFmtId="0" fontId="147" fillId="34" borderId="67" xfId="58" applyFont="1" applyFill="1" applyBorder="1" applyAlignment="1">
      <alignment horizontal="center" textRotation="90" wrapText="1"/>
      <protection/>
    </xf>
    <xf numFmtId="0" fontId="177" fillId="34" borderId="30" xfId="58" applyFont="1" applyFill="1" applyBorder="1" applyAlignment="1">
      <alignment horizontal="center" textRotation="90" wrapText="1"/>
      <protection/>
    </xf>
    <xf numFmtId="0" fontId="145" fillId="33" borderId="11" xfId="61" applyFont="1" applyFill="1" applyBorder="1" applyAlignment="1">
      <alignment horizontal="center"/>
      <protection/>
    </xf>
    <xf numFmtId="15" fontId="3" fillId="0" borderId="57" xfId="58" applyNumberFormat="1" applyFont="1" applyFill="1" applyBorder="1" applyAlignment="1">
      <alignment horizontal="center" textRotation="90"/>
      <protection/>
    </xf>
    <xf numFmtId="0" fontId="146" fillId="0" borderId="30" xfId="0" applyFont="1" applyBorder="1" applyAlignment="1">
      <alignment horizontal="center"/>
    </xf>
    <xf numFmtId="0" fontId="0" fillId="0" borderId="73" xfId="0" applyFont="1" applyBorder="1" applyAlignment="1">
      <alignment/>
    </xf>
    <xf numFmtId="15" fontId="2" fillId="0" borderId="30" xfId="58" applyNumberFormat="1" applyFont="1" applyFill="1" applyBorder="1" applyAlignment="1">
      <alignment horizontal="center"/>
      <protection/>
    </xf>
    <xf numFmtId="0" fontId="112" fillId="0" borderId="30" xfId="0" applyFont="1" applyBorder="1" applyAlignment="1">
      <alignment horizontal="left"/>
    </xf>
    <xf numFmtId="0" fontId="112" fillId="0" borderId="30" xfId="0" applyFont="1" applyBorder="1" applyAlignment="1">
      <alignment horizontal="center"/>
    </xf>
    <xf numFmtId="0" fontId="2" fillId="34" borderId="30" xfId="58" applyFont="1" applyFill="1" applyBorder="1" applyAlignment="1">
      <alignment horizontal="center" textRotation="90" wrapText="1"/>
      <protection/>
    </xf>
    <xf numFmtId="0" fontId="142" fillId="34" borderId="30" xfId="58" applyFont="1" applyFill="1" applyBorder="1" applyAlignment="1">
      <alignment horizontal="center" textRotation="90" wrapText="1"/>
      <protection/>
    </xf>
    <xf numFmtId="0" fontId="143" fillId="34" borderId="30" xfId="58" applyFont="1" applyFill="1" applyBorder="1" applyAlignment="1">
      <alignment horizontal="center" textRotation="90" wrapText="1"/>
      <protection/>
    </xf>
    <xf numFmtId="0" fontId="158" fillId="34" borderId="49" xfId="0" applyFont="1" applyFill="1" applyBorder="1" applyAlignment="1">
      <alignment horizontal="center" vertical="center"/>
    </xf>
    <xf numFmtId="0" fontId="158" fillId="0" borderId="59" xfId="61" applyFont="1" applyFill="1" applyBorder="1" applyAlignment="1">
      <alignment horizontal="center"/>
      <protection/>
    </xf>
    <xf numFmtId="0" fontId="165" fillId="34" borderId="30" xfId="58" applyFont="1" applyFill="1" applyBorder="1" applyAlignment="1">
      <alignment horizontal="center" textRotation="90" wrapText="1"/>
      <protection/>
    </xf>
    <xf numFmtId="0" fontId="8" fillId="0" borderId="30" xfId="58" applyFont="1" applyFill="1" applyBorder="1" applyAlignment="1">
      <alignment horizontal="center" textRotation="90" wrapText="1"/>
      <protection/>
    </xf>
    <xf numFmtId="0" fontId="6" fillId="0" borderId="13" xfId="61" applyFont="1" applyFill="1" applyBorder="1" applyAlignment="1">
      <alignment horizontal="center"/>
      <protection/>
    </xf>
    <xf numFmtId="0" fontId="144" fillId="0" borderId="30" xfId="58" applyFont="1" applyFill="1" applyBorder="1" applyAlignment="1">
      <alignment horizontal="center" textRotation="90" wrapText="1"/>
      <protection/>
    </xf>
    <xf numFmtId="0" fontId="153" fillId="0" borderId="30" xfId="58" applyFont="1" applyFill="1" applyBorder="1" applyAlignment="1">
      <alignment horizontal="center" textRotation="90" wrapText="1"/>
      <protection/>
    </xf>
    <xf numFmtId="0" fontId="4" fillId="0" borderId="57" xfId="61" applyFont="1" applyFill="1" applyBorder="1" applyAlignment="1">
      <alignment horizontal="center"/>
      <protection/>
    </xf>
    <xf numFmtId="0" fontId="158" fillId="0" borderId="49" xfId="61" applyFont="1" applyFill="1" applyBorder="1" applyAlignment="1">
      <alignment horizontal="center"/>
      <protection/>
    </xf>
    <xf numFmtId="0" fontId="115" fillId="34" borderId="30" xfId="0" applyFont="1" applyFill="1" applyBorder="1" applyAlignment="1">
      <alignment horizontal="center"/>
    </xf>
    <xf numFmtId="0" fontId="158" fillId="34" borderId="30" xfId="0" applyFont="1" applyFill="1" applyBorder="1" applyAlignment="1">
      <alignment horizontal="center"/>
    </xf>
    <xf numFmtId="0" fontId="127" fillId="34" borderId="57" xfId="0" applyFont="1" applyFill="1" applyBorder="1" applyAlignment="1">
      <alignment horizontal="center"/>
    </xf>
    <xf numFmtId="0" fontId="139" fillId="34" borderId="26" xfId="0" applyFont="1" applyFill="1" applyBorder="1" applyAlignment="1">
      <alignment horizontal="center"/>
    </xf>
    <xf numFmtId="0" fontId="139" fillId="34" borderId="49" xfId="0" applyFont="1" applyFill="1" applyBorder="1" applyAlignment="1">
      <alignment horizontal="right"/>
    </xf>
    <xf numFmtId="14" fontId="164" fillId="0" borderId="10" xfId="0" applyNumberFormat="1" applyFont="1" applyBorder="1" applyAlignment="1">
      <alignment/>
    </xf>
    <xf numFmtId="0" fontId="25" fillId="0" borderId="10" xfId="61" applyFont="1" applyFill="1" applyBorder="1">
      <alignment/>
      <protection/>
    </xf>
    <xf numFmtId="0" fontId="25" fillId="0" borderId="10" xfId="59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center"/>
      <protection/>
    </xf>
    <xf numFmtId="180" fontId="164" fillId="0" borderId="10" xfId="0" applyNumberFormat="1" applyFont="1" applyFill="1" applyBorder="1" applyAlignment="1">
      <alignment horizontal="left" vertical="center"/>
    </xf>
    <xf numFmtId="180" fontId="164" fillId="0" borderId="10" xfId="0" applyNumberFormat="1" applyFont="1" applyFill="1" applyBorder="1" applyAlignment="1">
      <alignment horizontal="left"/>
    </xf>
    <xf numFmtId="180" fontId="164" fillId="0" borderId="10" xfId="0" applyNumberFormat="1" applyFont="1" applyFill="1" applyBorder="1" applyAlignment="1">
      <alignment vertical="center"/>
    </xf>
    <xf numFmtId="0" fontId="164" fillId="0" borderId="10" xfId="0" applyFont="1" applyFill="1" applyBorder="1" applyAlignment="1">
      <alignment/>
    </xf>
    <xf numFmtId="180" fontId="178" fillId="0" borderId="10" xfId="0" applyNumberFormat="1" applyFont="1" applyFill="1" applyBorder="1" applyAlignment="1">
      <alignment horizontal="left" vertical="center"/>
    </xf>
    <xf numFmtId="180" fontId="164" fillId="0" borderId="30" xfId="0" applyNumberFormat="1" applyFont="1" applyFill="1" applyBorder="1" applyAlignment="1">
      <alignment horizontal="left"/>
    </xf>
    <xf numFmtId="0" fontId="25" fillId="0" borderId="21" xfId="61" applyFont="1" applyFill="1" applyBorder="1">
      <alignment/>
      <protection/>
    </xf>
    <xf numFmtId="0" fontId="25" fillId="0" borderId="10" xfId="60" applyFont="1" applyFill="1" applyBorder="1" applyAlignment="1">
      <alignment horizontal="left" vertical="center"/>
      <protection/>
    </xf>
    <xf numFmtId="0" fontId="25" fillId="0" borderId="10" xfId="61" applyFont="1" applyFill="1" applyBorder="1" applyAlignment="1">
      <alignment vertical="center"/>
      <protection/>
    </xf>
    <xf numFmtId="0" fontId="25" fillId="0" borderId="10" xfId="57" applyFont="1" applyFill="1" applyBorder="1" applyAlignment="1">
      <alignment horizontal="left" vertical="center"/>
      <protection/>
    </xf>
    <xf numFmtId="0" fontId="164" fillId="0" borderId="10" xfId="0" applyFont="1" applyFill="1" applyBorder="1" applyAlignment="1">
      <alignment vertical="center"/>
    </xf>
    <xf numFmtId="0" fontId="25" fillId="0" borderId="30" xfId="61" applyFont="1" applyFill="1" applyBorder="1">
      <alignment/>
      <protection/>
    </xf>
    <xf numFmtId="0" fontId="25" fillId="0" borderId="30" xfId="59" applyFont="1" applyFill="1" applyBorder="1" applyAlignment="1">
      <alignment horizontal="left" vertical="center"/>
      <protection/>
    </xf>
    <xf numFmtId="0" fontId="176" fillId="33" borderId="11" xfId="59" applyFont="1" applyFill="1" applyBorder="1" applyAlignment="1">
      <alignment horizontal="left"/>
      <protection/>
    </xf>
    <xf numFmtId="0" fontId="164" fillId="0" borderId="10" xfId="0" applyFont="1" applyBorder="1" applyAlignment="1">
      <alignment/>
    </xf>
    <xf numFmtId="0" fontId="164" fillId="0" borderId="10" xfId="0" applyFont="1" applyBorder="1" applyAlignment="1">
      <alignment vertical="center"/>
    </xf>
    <xf numFmtId="0" fontId="179" fillId="0" borderId="10" xfId="0" applyFont="1" applyBorder="1" applyAlignment="1">
      <alignment/>
    </xf>
    <xf numFmtId="0" fontId="179" fillId="0" borderId="10" xfId="0" applyFont="1" applyBorder="1" applyAlignment="1">
      <alignment vertical="center"/>
    </xf>
    <xf numFmtId="0" fontId="180" fillId="0" borderId="10" xfId="0" applyFont="1" applyBorder="1" applyAlignment="1">
      <alignment horizontal="left" vertical="center"/>
    </xf>
    <xf numFmtId="0" fontId="179" fillId="0" borderId="10" xfId="0" applyFont="1" applyFill="1" applyBorder="1" applyAlignment="1">
      <alignment/>
    </xf>
    <xf numFmtId="0" fontId="164" fillId="0" borderId="30" xfId="0" applyFont="1" applyBorder="1" applyAlignment="1">
      <alignment/>
    </xf>
    <xf numFmtId="0" fontId="149" fillId="0" borderId="46" xfId="61" applyFont="1" applyFill="1" applyBorder="1" applyAlignment="1">
      <alignment horizontal="center"/>
      <protection/>
    </xf>
    <xf numFmtId="0" fontId="149" fillId="9" borderId="46" xfId="61" applyFont="1" applyFill="1" applyBorder="1" applyAlignment="1">
      <alignment horizontal="center"/>
      <protection/>
    </xf>
    <xf numFmtId="0" fontId="161" fillId="9" borderId="20" xfId="61" applyFont="1" applyFill="1" applyBorder="1" applyAlignment="1">
      <alignment horizontal="center" vertical="center"/>
      <protection/>
    </xf>
    <xf numFmtId="0" fontId="149" fillId="9" borderId="53" xfId="61" applyFont="1" applyFill="1" applyBorder="1" applyAlignment="1">
      <alignment horizontal="center" vertical="center"/>
      <protection/>
    </xf>
    <xf numFmtId="0" fontId="149" fillId="9" borderId="53" xfId="61" applyFont="1" applyFill="1" applyBorder="1" applyAlignment="1">
      <alignment horizontal="center"/>
      <protection/>
    </xf>
    <xf numFmtId="0" fontId="6" fillId="34" borderId="20" xfId="61" applyFont="1" applyFill="1" applyBorder="1">
      <alignment/>
      <protection/>
    </xf>
    <xf numFmtId="0" fontId="149" fillId="9" borderId="20" xfId="61" applyFont="1" applyFill="1" applyBorder="1" applyAlignment="1">
      <alignment horizontal="center"/>
      <protection/>
    </xf>
    <xf numFmtId="15" fontId="2" fillId="0" borderId="61" xfId="58" applyNumberFormat="1" applyFont="1" applyFill="1" applyBorder="1" applyAlignment="1">
      <alignment horizontal="center"/>
      <protection/>
    </xf>
    <xf numFmtId="0" fontId="0" fillId="0" borderId="41" xfId="0" applyBorder="1" applyAlignment="1">
      <alignment/>
    </xf>
    <xf numFmtId="0" fontId="0" fillId="6" borderId="41" xfId="0" applyFill="1" applyBorder="1" applyAlignment="1">
      <alignment/>
    </xf>
    <xf numFmtId="0" fontId="0" fillId="0" borderId="56" xfId="0" applyBorder="1" applyAlignment="1">
      <alignment/>
    </xf>
    <xf numFmtId="0" fontId="2" fillId="0" borderId="10" xfId="59" applyFont="1" applyFill="1" applyBorder="1" applyAlignment="1">
      <alignment horizontal="center" wrapText="1"/>
      <protection/>
    </xf>
    <xf numFmtId="0" fontId="7" fillId="6" borderId="10" xfId="57" applyFont="1" applyFill="1" applyBorder="1" applyAlignment="1">
      <alignment horizontal="left"/>
      <protection/>
    </xf>
    <xf numFmtId="0" fontId="25" fillId="0" borderId="10" xfId="0" applyFont="1" applyBorder="1" applyAlignment="1">
      <alignment/>
    </xf>
    <xf numFmtId="0" fontId="9" fillId="6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59" applyFont="1" applyFill="1" applyBorder="1" applyAlignment="1">
      <alignment horizontal="left" vertical="center"/>
      <protection/>
    </xf>
    <xf numFmtId="0" fontId="6" fillId="34" borderId="10" xfId="60" applyFont="1" applyFill="1" applyBorder="1" applyAlignment="1">
      <alignment horizontal="left" vertical="center"/>
      <protection/>
    </xf>
    <xf numFmtId="0" fontId="0" fillId="0" borderId="32" xfId="0" applyBorder="1" applyAlignment="1">
      <alignment/>
    </xf>
    <xf numFmtId="0" fontId="121" fillId="33" borderId="49" xfId="60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121" fillId="33" borderId="30" xfId="60" applyFont="1" applyFill="1" applyBorder="1" applyAlignment="1">
      <alignment horizontal="left"/>
      <protection/>
    </xf>
    <xf numFmtId="0" fontId="0" fillId="0" borderId="50" xfId="0" applyBorder="1" applyAlignment="1">
      <alignment/>
    </xf>
    <xf numFmtId="0" fontId="121" fillId="33" borderId="52" xfId="60" applyFont="1" applyFill="1" applyBorder="1" applyAlignment="1">
      <alignment horizontal="left"/>
      <protection/>
    </xf>
    <xf numFmtId="0" fontId="145" fillId="33" borderId="26" xfId="61" applyFont="1" applyFill="1" applyBorder="1" applyAlignment="1">
      <alignment horizontal="center"/>
      <protection/>
    </xf>
    <xf numFmtId="0" fontId="114" fillId="34" borderId="70" xfId="57" applyFont="1" applyFill="1" applyBorder="1" applyAlignment="1">
      <alignment horizontal="center" vertical="center"/>
      <protection/>
    </xf>
    <xf numFmtId="0" fontId="117" fillId="33" borderId="71" xfId="0" applyFont="1" applyFill="1" applyBorder="1" applyAlignment="1">
      <alignment horizontal="center"/>
    </xf>
    <xf numFmtId="0" fontId="151" fillId="34" borderId="70" xfId="57" applyFont="1" applyFill="1" applyBorder="1" applyAlignment="1">
      <alignment horizontal="center" vertical="center"/>
      <protection/>
    </xf>
    <xf numFmtId="0" fontId="174" fillId="33" borderId="71" xfId="61" applyFont="1" applyFill="1" applyBorder="1" applyAlignment="1">
      <alignment horizontal="center"/>
      <protection/>
    </xf>
    <xf numFmtId="0" fontId="123" fillId="0" borderId="32" xfId="61" applyFont="1" applyFill="1" applyBorder="1" applyAlignment="1">
      <alignment horizontal="center" vertical="center"/>
      <protection/>
    </xf>
    <xf numFmtId="0" fontId="181" fillId="33" borderId="49" xfId="61" applyFont="1" applyFill="1" applyBorder="1" applyAlignment="1">
      <alignment horizontal="center"/>
      <protection/>
    </xf>
    <xf numFmtId="0" fontId="123" fillId="0" borderId="35" xfId="61" applyFont="1" applyFill="1" applyBorder="1" applyAlignment="1">
      <alignment horizontal="center" vertical="center"/>
      <protection/>
    </xf>
    <xf numFmtId="0" fontId="181" fillId="33" borderId="57" xfId="61" applyFont="1" applyFill="1" applyBorder="1" applyAlignment="1">
      <alignment horizontal="center"/>
      <protection/>
    </xf>
    <xf numFmtId="0" fontId="161" fillId="0" borderId="19" xfId="61" applyFont="1" applyFill="1" applyBorder="1" applyAlignment="1">
      <alignment horizontal="center" vertical="center"/>
      <protection/>
    </xf>
    <xf numFmtId="0" fontId="149" fillId="40" borderId="38" xfId="61" applyFont="1" applyFill="1" applyBorder="1" applyAlignment="1">
      <alignment horizontal="center" vertical="center"/>
      <protection/>
    </xf>
    <xf numFmtId="0" fontId="173" fillId="33" borderId="56" xfId="61" applyFont="1" applyFill="1" applyBorder="1" applyAlignment="1">
      <alignment horizontal="center"/>
      <protection/>
    </xf>
    <xf numFmtId="0" fontId="119" fillId="33" borderId="52" xfId="0" applyFont="1" applyFill="1" applyBorder="1" applyAlignment="1">
      <alignment/>
    </xf>
    <xf numFmtId="0" fontId="149" fillId="40" borderId="10" xfId="61" applyFont="1" applyFill="1" applyBorder="1" applyAlignment="1">
      <alignment horizontal="center" vertical="center"/>
      <protection/>
    </xf>
    <xf numFmtId="0" fontId="119" fillId="33" borderId="57" xfId="0" applyFont="1" applyFill="1" applyBorder="1" applyAlignment="1">
      <alignment/>
    </xf>
    <xf numFmtId="0" fontId="5" fillId="34" borderId="10" xfId="61" applyFont="1" applyFill="1" applyBorder="1" applyAlignment="1">
      <alignment horizontal="center" vertical="center"/>
      <protection/>
    </xf>
    <xf numFmtId="0" fontId="9" fillId="33" borderId="64" xfId="0" applyFont="1" applyFill="1" applyBorder="1" applyAlignment="1">
      <alignment/>
    </xf>
    <xf numFmtId="0" fontId="137" fillId="34" borderId="14" xfId="61" applyFont="1" applyFill="1" applyBorder="1" applyAlignment="1">
      <alignment horizontal="center" vertical="center"/>
      <protection/>
    </xf>
    <xf numFmtId="0" fontId="138" fillId="33" borderId="65" xfId="0" applyFont="1" applyFill="1" applyBorder="1" applyAlignment="1">
      <alignment/>
    </xf>
    <xf numFmtId="0" fontId="167" fillId="34" borderId="14" xfId="61" applyFont="1" applyFill="1" applyBorder="1" applyAlignment="1">
      <alignment horizontal="center" vertical="center"/>
      <protection/>
    </xf>
    <xf numFmtId="0" fontId="115" fillId="33" borderId="65" xfId="0" applyFont="1" applyFill="1" applyBorder="1" applyAlignment="1">
      <alignment/>
    </xf>
    <xf numFmtId="0" fontId="120" fillId="34" borderId="35" xfId="61" applyFont="1" applyFill="1" applyBorder="1" applyAlignment="1">
      <alignment horizontal="center" vertical="center"/>
      <protection/>
    </xf>
    <xf numFmtId="0" fontId="115" fillId="33" borderId="74" xfId="0" applyFont="1" applyFill="1" applyBorder="1" applyAlignment="1">
      <alignment/>
    </xf>
    <xf numFmtId="0" fontId="169" fillId="33" borderId="56" xfId="0" applyFont="1" applyFill="1" applyBorder="1" applyAlignment="1">
      <alignment horizontal="center"/>
    </xf>
    <xf numFmtId="0" fontId="66" fillId="33" borderId="30" xfId="0" applyFont="1" applyFill="1" applyBorder="1" applyAlignment="1">
      <alignment horizontal="center"/>
    </xf>
    <xf numFmtId="0" fontId="154" fillId="33" borderId="30" xfId="0" applyFont="1" applyFill="1" applyBorder="1" applyAlignment="1">
      <alignment horizontal="center"/>
    </xf>
    <xf numFmtId="0" fontId="156" fillId="33" borderId="30" xfId="0" applyFont="1" applyFill="1" applyBorder="1" applyAlignment="1">
      <alignment horizontal="center"/>
    </xf>
    <xf numFmtId="0" fontId="115" fillId="33" borderId="30" xfId="0" applyFont="1" applyFill="1" applyBorder="1" applyAlignment="1">
      <alignment horizontal="center"/>
    </xf>
    <xf numFmtId="0" fontId="132" fillId="33" borderId="30" xfId="0" applyFont="1" applyFill="1" applyBorder="1" applyAlignment="1">
      <alignment horizontal="center"/>
    </xf>
    <xf numFmtId="0" fontId="158" fillId="0" borderId="14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138" fillId="33" borderId="30" xfId="0" applyFont="1" applyFill="1" applyBorder="1" applyAlignment="1">
      <alignment horizontal="center"/>
    </xf>
    <xf numFmtId="0" fontId="115" fillId="33" borderId="30" xfId="0" applyFont="1" applyFill="1" applyBorder="1" applyAlignment="1">
      <alignment/>
    </xf>
    <xf numFmtId="0" fontId="158" fillId="34" borderId="1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/>
    </xf>
    <xf numFmtId="0" fontId="4" fillId="0" borderId="42" xfId="61" applyFont="1" applyFill="1" applyBorder="1" applyAlignment="1">
      <alignment horizontal="center"/>
      <protection/>
    </xf>
    <xf numFmtId="0" fontId="174" fillId="33" borderId="55" xfId="61" applyFont="1" applyFill="1" applyBorder="1" applyAlignment="1">
      <alignment horizontal="center"/>
      <protection/>
    </xf>
    <xf numFmtId="0" fontId="25" fillId="0" borderId="32" xfId="0" applyFont="1" applyBorder="1" applyAlignment="1">
      <alignment/>
    </xf>
    <xf numFmtId="0" fontId="6" fillId="0" borderId="32" xfId="60" applyFont="1" applyFill="1" applyBorder="1" applyAlignment="1">
      <alignment horizontal="left" vertical="center"/>
      <protection/>
    </xf>
    <xf numFmtId="0" fontId="121" fillId="33" borderId="49" xfId="59" applyFont="1" applyFill="1" applyBorder="1" applyAlignment="1">
      <alignment horizontal="left"/>
      <protection/>
    </xf>
    <xf numFmtId="0" fontId="6" fillId="34" borderId="14" xfId="59" applyFont="1" applyFill="1" applyBorder="1" applyAlignment="1">
      <alignment horizontal="left" vertical="center"/>
      <protection/>
    </xf>
    <xf numFmtId="0" fontId="6" fillId="0" borderId="14" xfId="60" applyFont="1" applyFill="1" applyBorder="1" applyAlignment="1">
      <alignment horizontal="left" vertical="center"/>
      <protection/>
    </xf>
    <xf numFmtId="0" fontId="121" fillId="33" borderId="30" xfId="59" applyFont="1" applyFill="1" applyBorder="1" applyAlignment="1">
      <alignment horizontal="left"/>
      <protection/>
    </xf>
    <xf numFmtId="0" fontId="25" fillId="0" borderId="50" xfId="0" applyFont="1" applyBorder="1" applyAlignment="1">
      <alignment/>
    </xf>
    <xf numFmtId="0" fontId="121" fillId="33" borderId="75" xfId="59" applyFont="1" applyFill="1" applyBorder="1" applyAlignment="1">
      <alignment horizontal="center"/>
      <protection/>
    </xf>
    <xf numFmtId="0" fontId="151" fillId="0" borderId="76" xfId="57" applyFont="1" applyFill="1" applyBorder="1" applyAlignment="1">
      <alignment horizontal="center" vertical="center"/>
      <protection/>
    </xf>
    <xf numFmtId="0" fontId="123" fillId="0" borderId="38" xfId="61" applyFont="1" applyFill="1" applyBorder="1" applyAlignment="1">
      <alignment horizontal="center" vertical="center"/>
      <protection/>
    </xf>
    <xf numFmtId="0" fontId="123" fillId="34" borderId="50" xfId="61" applyFont="1" applyFill="1" applyBorder="1" applyAlignment="1">
      <alignment horizontal="center" vertical="center"/>
      <protection/>
    </xf>
    <xf numFmtId="0" fontId="173" fillId="33" borderId="52" xfId="61" applyFont="1" applyFill="1" applyBorder="1" applyAlignment="1">
      <alignment horizontal="center"/>
      <protection/>
    </xf>
    <xf numFmtId="0" fontId="149" fillId="35" borderId="32" xfId="61" applyFont="1" applyFill="1" applyBorder="1" applyAlignment="1">
      <alignment horizontal="center" vertical="center"/>
      <protection/>
    </xf>
    <xf numFmtId="0" fontId="173" fillId="33" borderId="49" xfId="61" applyFont="1" applyFill="1" applyBorder="1" applyAlignment="1">
      <alignment horizontal="center"/>
      <protection/>
    </xf>
    <xf numFmtId="0" fontId="5" fillId="34" borderId="32" xfId="61" applyFont="1" applyFill="1" applyBorder="1" applyAlignment="1">
      <alignment horizontal="center" vertical="center"/>
      <protection/>
    </xf>
    <xf numFmtId="0" fontId="9" fillId="33" borderId="49" xfId="0" applyFont="1" applyFill="1" applyBorder="1" applyAlignment="1">
      <alignment/>
    </xf>
    <xf numFmtId="0" fontId="138" fillId="33" borderId="30" xfId="0" applyFont="1" applyFill="1" applyBorder="1" applyAlignment="1">
      <alignment/>
    </xf>
    <xf numFmtId="0" fontId="167" fillId="34" borderId="50" xfId="61" applyFont="1" applyFill="1" applyBorder="1" applyAlignment="1">
      <alignment horizontal="center" vertical="center"/>
      <protection/>
    </xf>
    <xf numFmtId="0" fontId="115" fillId="33" borderId="57" xfId="0" applyFont="1" applyFill="1" applyBorder="1" applyAlignment="1">
      <alignment/>
    </xf>
    <xf numFmtId="0" fontId="132" fillId="33" borderId="56" xfId="0" applyFont="1" applyFill="1" applyBorder="1" applyAlignment="1">
      <alignment horizontal="center"/>
    </xf>
    <xf numFmtId="15" fontId="3" fillId="0" borderId="62" xfId="58" applyNumberFormat="1" applyFont="1" applyFill="1" applyBorder="1" applyAlignment="1">
      <alignment horizontal="center" textRotation="90"/>
      <protection/>
    </xf>
    <xf numFmtId="0" fontId="4" fillId="34" borderId="70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/>
      <protection/>
    </xf>
    <xf numFmtId="0" fontId="4" fillId="34" borderId="58" xfId="61" applyFont="1" applyFill="1" applyBorder="1" applyAlignment="1">
      <alignment horizontal="center" vertical="center"/>
      <protection/>
    </xf>
    <xf numFmtId="0" fontId="4" fillId="0" borderId="58" xfId="61" applyFont="1" applyFill="1" applyBorder="1" applyAlignment="1">
      <alignment horizontal="center" vertical="center"/>
      <protection/>
    </xf>
    <xf numFmtId="0" fontId="4" fillId="0" borderId="70" xfId="61" applyFont="1" applyFill="1" applyBorder="1" applyAlignment="1">
      <alignment horizontal="center" vertical="center"/>
      <protection/>
    </xf>
    <xf numFmtId="0" fontId="145" fillId="33" borderId="71" xfId="61" applyFont="1" applyFill="1" applyBorder="1" applyAlignment="1">
      <alignment horizontal="center"/>
      <protection/>
    </xf>
    <xf numFmtId="15" fontId="141" fillId="0" borderId="10" xfId="58" applyNumberFormat="1" applyFont="1" applyFill="1" applyBorder="1" applyAlignment="1">
      <alignment horizontal="center" textRotation="90"/>
      <protection/>
    </xf>
    <xf numFmtId="0" fontId="114" fillId="34" borderId="10" xfId="57" applyFont="1" applyFill="1" applyBorder="1" applyAlignment="1">
      <alignment horizontal="center" vertical="center"/>
      <protection/>
    </xf>
    <xf numFmtId="0" fontId="117" fillId="33" borderId="10" xfId="0" applyFont="1" applyFill="1" applyBorder="1" applyAlignment="1">
      <alignment horizontal="center"/>
    </xf>
    <xf numFmtId="0" fontId="114" fillId="0" borderId="10" xfId="57" applyFont="1" applyFill="1" applyBorder="1" applyAlignment="1">
      <alignment horizontal="center" vertical="center"/>
      <protection/>
    </xf>
    <xf numFmtId="0" fontId="114" fillId="0" borderId="10" xfId="57" applyFont="1" applyFill="1" applyBorder="1" applyAlignment="1">
      <alignment horizontal="center"/>
      <protection/>
    </xf>
    <xf numFmtId="0" fontId="128" fillId="0" borderId="10" xfId="0" applyFont="1" applyFill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center"/>
      <protection/>
    </xf>
    <xf numFmtId="0" fontId="167" fillId="0" borderId="67" xfId="61" applyFont="1" applyFill="1" applyBorder="1" applyAlignment="1">
      <alignment horizontal="center" vertical="center"/>
      <protection/>
    </xf>
    <xf numFmtId="0" fontId="120" fillId="0" borderId="17" xfId="61" applyFont="1" applyFill="1" applyBorder="1" applyAlignment="1">
      <alignment horizontal="center" vertical="center"/>
      <protection/>
    </xf>
    <xf numFmtId="0" fontId="120" fillId="0" borderId="10" xfId="61" applyFont="1" applyFill="1" applyBorder="1" applyAlignment="1">
      <alignment horizontal="center" vertical="center"/>
      <protection/>
    </xf>
    <xf numFmtId="0" fontId="149" fillId="9" borderId="50" xfId="61" applyFont="1" applyFill="1" applyBorder="1" applyAlignment="1">
      <alignment horizontal="center" vertical="center"/>
      <protection/>
    </xf>
    <xf numFmtId="0" fontId="149" fillId="9" borderId="20" xfId="61" applyFont="1" applyFill="1" applyBorder="1" applyAlignment="1">
      <alignment horizontal="center" vertical="center"/>
      <protection/>
    </xf>
    <xf numFmtId="0" fontId="6" fillId="0" borderId="41" xfId="61" applyFont="1" applyFill="1" applyBorder="1" applyAlignment="1">
      <alignment horizontal="center"/>
      <protection/>
    </xf>
    <xf numFmtId="0" fontId="125" fillId="0" borderId="41" xfId="61" applyFont="1" applyFill="1" applyBorder="1" applyAlignment="1">
      <alignment horizontal="center"/>
      <protection/>
    </xf>
    <xf numFmtId="0" fontId="139" fillId="0" borderId="41" xfId="61" applyFont="1" applyFill="1" applyBorder="1" applyAlignment="1">
      <alignment horizontal="center"/>
      <protection/>
    </xf>
    <xf numFmtId="0" fontId="158" fillId="34" borderId="41" xfId="0" applyFont="1" applyFill="1" applyBorder="1" applyAlignment="1">
      <alignment horizontal="center"/>
    </xf>
    <xf numFmtId="0" fontId="127" fillId="34" borderId="41" xfId="0" applyFont="1" applyFill="1" applyBorder="1" applyAlignment="1">
      <alignment horizontal="center"/>
    </xf>
    <xf numFmtId="0" fontId="125" fillId="0" borderId="41" xfId="0" applyFont="1" applyBorder="1" applyAlignment="1">
      <alignment horizontal="center"/>
    </xf>
    <xf numFmtId="0" fontId="139" fillId="34" borderId="41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39" fillId="0" borderId="41" xfId="0" applyFont="1" applyBorder="1" applyAlignment="1">
      <alignment horizontal="center" vertical="center"/>
    </xf>
    <xf numFmtId="0" fontId="125" fillId="34" borderId="41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132" fillId="34" borderId="41" xfId="0" applyFont="1" applyFill="1" applyBorder="1" applyAlignment="1">
      <alignment horizontal="center"/>
    </xf>
    <xf numFmtId="0" fontId="127" fillId="41" borderId="38" xfId="0" applyFont="1" applyFill="1" applyBorder="1" applyAlignment="1">
      <alignment vertical="center"/>
    </xf>
    <xf numFmtId="0" fontId="6" fillId="41" borderId="14" xfId="57" applyFont="1" applyFill="1" applyBorder="1" applyAlignment="1">
      <alignment horizontal="left" vertical="center"/>
      <protection/>
    </xf>
    <xf numFmtId="0" fontId="6" fillId="41" borderId="35" xfId="57" applyFont="1" applyFill="1" applyBorder="1" applyAlignment="1">
      <alignment horizontal="left" vertical="center"/>
      <protection/>
    </xf>
    <xf numFmtId="15" fontId="2" fillId="0" borderId="24" xfId="58" applyNumberFormat="1" applyFont="1" applyFill="1" applyBorder="1" applyAlignment="1">
      <alignment horizontal="center" textRotation="90"/>
      <protection/>
    </xf>
    <xf numFmtId="15" fontId="182" fillId="0" borderId="15" xfId="58" applyNumberFormat="1" applyFont="1" applyFill="1" applyBorder="1" applyAlignment="1">
      <alignment horizontal="center" textRotation="90"/>
      <protection/>
    </xf>
    <xf numFmtId="0" fontId="183" fillId="33" borderId="33" xfId="61" applyFont="1" applyFill="1" applyBorder="1" applyAlignment="1">
      <alignment horizontal="center"/>
      <protection/>
    </xf>
    <xf numFmtId="0" fontId="5" fillId="0" borderId="54" xfId="61" applyFont="1" applyFill="1" applyBorder="1" applyAlignment="1">
      <alignment horizontal="center" vertical="center"/>
      <protection/>
    </xf>
    <xf numFmtId="0" fontId="118" fillId="0" borderId="77" xfId="57" applyFont="1" applyFill="1" applyBorder="1" applyAlignment="1">
      <alignment horizontal="center" vertical="center"/>
      <protection/>
    </xf>
    <xf numFmtId="0" fontId="5" fillId="0" borderId="42" xfId="61" applyFont="1" applyFill="1" applyBorder="1" applyAlignment="1">
      <alignment horizontal="center" vertical="center"/>
      <protection/>
    </xf>
    <xf numFmtId="0" fontId="118" fillId="0" borderId="78" xfId="57" applyFont="1" applyFill="1" applyBorder="1" applyAlignment="1">
      <alignment horizontal="center" vertical="center"/>
      <protection/>
    </xf>
    <xf numFmtId="0" fontId="118" fillId="0" borderId="46" xfId="57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118" fillId="0" borderId="7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center"/>
      <protection/>
    </xf>
    <xf numFmtId="0" fontId="0" fillId="0" borderId="58" xfId="0" applyFill="1" applyBorder="1" applyAlignment="1">
      <alignment/>
    </xf>
    <xf numFmtId="0" fontId="0" fillId="0" borderId="70" xfId="0" applyFont="1" applyFill="1" applyBorder="1" applyAlignment="1">
      <alignment/>
    </xf>
    <xf numFmtId="0" fontId="158" fillId="0" borderId="3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127" fillId="16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1" borderId="10" xfId="59" applyFont="1" applyFill="1" applyBorder="1" applyAlignment="1">
      <alignment horizontal="left" vertical="center"/>
      <protection/>
    </xf>
    <xf numFmtId="0" fontId="0" fillId="41" borderId="41" xfId="0" applyFill="1" applyBorder="1" applyAlignment="1">
      <alignment/>
    </xf>
    <xf numFmtId="0" fontId="6" fillId="41" borderId="10" xfId="60" applyFont="1" applyFill="1" applyBorder="1" applyAlignment="1">
      <alignment horizontal="left" vertical="center"/>
      <protection/>
    </xf>
    <xf numFmtId="0" fontId="6" fillId="41" borderId="10" xfId="61" applyFont="1" applyFill="1" applyBorder="1">
      <alignment/>
      <protection/>
    </xf>
    <xf numFmtId="0" fontId="6" fillId="41" borderId="21" xfId="61" applyFont="1" applyFill="1" applyBorder="1">
      <alignment/>
      <protection/>
    </xf>
    <xf numFmtId="0" fontId="6" fillId="41" borderId="20" xfId="61" applyFont="1" applyFill="1" applyBorder="1">
      <alignment/>
      <protection/>
    </xf>
    <xf numFmtId="0" fontId="127" fillId="16" borderId="58" xfId="0" applyFont="1" applyFill="1" applyBorder="1" applyAlignment="1">
      <alignment/>
    </xf>
    <xf numFmtId="0" fontId="127" fillId="16" borderId="40" xfId="0" applyFont="1" applyFill="1" applyBorder="1" applyAlignment="1">
      <alignment/>
    </xf>
    <xf numFmtId="0" fontId="6" fillId="16" borderId="10" xfId="57" applyFont="1" applyFill="1" applyBorder="1" applyAlignment="1">
      <alignment horizontal="left" vertical="center"/>
      <protection/>
    </xf>
    <xf numFmtId="0" fontId="132" fillId="33" borderId="50" xfId="0" applyFont="1" applyFill="1" applyBorder="1" applyAlignment="1">
      <alignment horizontal="center"/>
    </xf>
    <xf numFmtId="0" fontId="158" fillId="0" borderId="36" xfId="0" applyFont="1" applyBorder="1" applyAlignment="1">
      <alignment horizontal="center" vertical="center"/>
    </xf>
    <xf numFmtId="0" fontId="158" fillId="0" borderId="40" xfId="0" applyFont="1" applyBorder="1" applyAlignment="1">
      <alignment horizontal="center" vertical="center"/>
    </xf>
    <xf numFmtId="0" fontId="158" fillId="34" borderId="40" xfId="0" applyFont="1" applyFill="1" applyBorder="1" applyAlignment="1">
      <alignment horizontal="center" vertical="center"/>
    </xf>
    <xf numFmtId="0" fontId="158" fillId="0" borderId="52" xfId="0" applyFont="1" applyBorder="1" applyAlignment="1">
      <alignment horizontal="center" vertical="center"/>
    </xf>
    <xf numFmtId="0" fontId="153" fillId="0" borderId="36" xfId="58" applyFont="1" applyFill="1" applyBorder="1" applyAlignment="1">
      <alignment horizontal="center" textRotation="90" wrapText="1"/>
      <protection/>
    </xf>
    <xf numFmtId="0" fontId="8" fillId="0" borderId="61" xfId="58" applyFont="1" applyFill="1" applyBorder="1" applyAlignment="1">
      <alignment horizontal="center" textRotation="90" wrapText="1"/>
      <protection/>
    </xf>
    <xf numFmtId="0" fontId="132" fillId="33" borderId="52" xfId="0" applyFont="1" applyFill="1" applyBorder="1" applyAlignment="1">
      <alignment horizontal="center"/>
    </xf>
    <xf numFmtId="0" fontId="144" fillId="0" borderId="10" xfId="58" applyFont="1" applyFill="1" applyBorder="1" applyAlignment="1">
      <alignment horizontal="center" textRotation="90" wrapText="1"/>
      <protection/>
    </xf>
    <xf numFmtId="0" fontId="120" fillId="34" borderId="50" xfId="61" applyFont="1" applyFill="1" applyBorder="1" applyAlignment="1">
      <alignment horizontal="center" vertical="center"/>
      <protection/>
    </xf>
    <xf numFmtId="0" fontId="153" fillId="0" borderId="18" xfId="58" applyFont="1" applyFill="1" applyBorder="1" applyAlignment="1">
      <alignment horizontal="center" textRotation="90" wrapText="1"/>
      <protection/>
    </xf>
    <xf numFmtId="0" fontId="144" fillId="0" borderId="14" xfId="58" applyFont="1" applyFill="1" applyBorder="1" applyAlignment="1">
      <alignment horizontal="center" textRotation="90" wrapText="1"/>
      <protection/>
    </xf>
    <xf numFmtId="0" fontId="127" fillId="34" borderId="13" xfId="0" applyFont="1" applyFill="1" applyBorder="1" applyAlignment="1">
      <alignment horizontal="center" vertical="center"/>
    </xf>
    <xf numFmtId="0" fontId="158" fillId="34" borderId="51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textRotation="90" wrapText="1"/>
      <protection/>
    </xf>
    <xf numFmtId="0" fontId="166" fillId="0" borderId="10" xfId="58" applyFont="1" applyFill="1" applyBorder="1" applyAlignment="1">
      <alignment horizontal="center" textRotation="90" wrapText="1"/>
      <protection/>
    </xf>
    <xf numFmtId="0" fontId="153" fillId="0" borderId="10" xfId="58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44" fillId="0" borderId="50" xfId="58" applyFont="1" applyFill="1" applyBorder="1" applyAlignment="1">
      <alignment horizontal="center" textRotation="90" wrapText="1"/>
      <protection/>
    </xf>
    <xf numFmtId="0" fontId="138" fillId="34" borderId="46" xfId="0" applyFont="1" applyFill="1" applyBorder="1" applyAlignment="1">
      <alignment horizontal="center"/>
    </xf>
    <xf numFmtId="0" fontId="138" fillId="34" borderId="78" xfId="0" applyFont="1" applyFill="1" applyBorder="1" applyAlignment="1">
      <alignment horizontal="center"/>
    </xf>
    <xf numFmtId="0" fontId="138" fillId="0" borderId="78" xfId="0" applyFont="1" applyBorder="1" applyAlignment="1">
      <alignment horizontal="center"/>
    </xf>
    <xf numFmtId="0" fontId="139" fillId="0" borderId="78" xfId="0" applyFont="1" applyBorder="1" applyAlignment="1">
      <alignment horizontal="center" vertical="center"/>
    </xf>
    <xf numFmtId="0" fontId="138" fillId="0" borderId="40" xfId="0" applyFont="1" applyBorder="1" applyAlignment="1">
      <alignment horizontal="center"/>
    </xf>
    <xf numFmtId="0" fontId="138" fillId="33" borderId="40" xfId="0" applyFont="1" applyFill="1" applyBorder="1" applyAlignment="1">
      <alignment horizontal="center"/>
    </xf>
    <xf numFmtId="0" fontId="167" fillId="0" borderId="46" xfId="0" applyFont="1" applyFill="1" applyBorder="1" applyAlignment="1">
      <alignment horizontal="center" vertical="center"/>
    </xf>
    <xf numFmtId="0" fontId="139" fillId="0" borderId="40" xfId="0" applyFont="1" applyBorder="1" applyAlignment="1">
      <alignment horizontal="center" vertical="center"/>
    </xf>
    <xf numFmtId="0" fontId="139" fillId="0" borderId="40" xfId="0" applyFont="1" applyFill="1" applyBorder="1" applyAlignment="1">
      <alignment horizontal="center" vertical="center"/>
    </xf>
    <xf numFmtId="0" fontId="137" fillId="33" borderId="50" xfId="0" applyFont="1" applyFill="1" applyBorder="1" applyAlignment="1">
      <alignment horizontal="center"/>
    </xf>
    <xf numFmtId="0" fontId="139" fillId="0" borderId="36" xfId="0" applyFont="1" applyFill="1" applyBorder="1" applyAlignment="1">
      <alignment horizontal="center" vertical="center"/>
    </xf>
    <xf numFmtId="0" fontId="139" fillId="0" borderId="52" xfId="0" applyFont="1" applyFill="1" applyBorder="1" applyAlignment="1">
      <alignment horizontal="center" vertical="center"/>
    </xf>
    <xf numFmtId="0" fontId="137" fillId="33" borderId="51" xfId="0" applyFont="1" applyFill="1" applyBorder="1" applyAlignment="1">
      <alignment horizontal="center"/>
    </xf>
    <xf numFmtId="0" fontId="137" fillId="33" borderId="40" xfId="0" applyFont="1" applyFill="1" applyBorder="1" applyAlignment="1">
      <alignment horizontal="center"/>
    </xf>
    <xf numFmtId="0" fontId="127" fillId="0" borderId="10" xfId="0" applyFont="1" applyFill="1" applyBorder="1" applyAlignment="1">
      <alignment vertical="center"/>
    </xf>
    <xf numFmtId="0" fontId="127" fillId="34" borderId="10" xfId="0" applyFont="1" applyFill="1" applyBorder="1" applyAlignment="1">
      <alignment vertical="center"/>
    </xf>
    <xf numFmtId="0" fontId="127" fillId="0" borderId="10" xfId="0" applyFont="1" applyBorder="1" applyAlignment="1">
      <alignment/>
    </xf>
    <xf numFmtId="0" fontId="127" fillId="0" borderId="10" xfId="0" applyFont="1" applyBorder="1" applyAlignment="1">
      <alignment vertical="center"/>
    </xf>
    <xf numFmtId="0" fontId="127" fillId="0" borderId="10" xfId="0" applyFont="1" applyFill="1" applyBorder="1" applyAlignment="1">
      <alignment/>
    </xf>
    <xf numFmtId="0" fontId="149" fillId="33" borderId="10" xfId="0" applyFont="1" applyFill="1" applyBorder="1" applyAlignment="1">
      <alignment horizontal="center" vertical="center"/>
    </xf>
    <xf numFmtId="0" fontId="115" fillId="33" borderId="50" xfId="0" applyFont="1" applyFill="1" applyBorder="1" applyAlignment="1">
      <alignment horizontal="center"/>
    </xf>
    <xf numFmtId="0" fontId="115" fillId="0" borderId="40" xfId="0" applyFont="1" applyFill="1" applyBorder="1" applyAlignment="1">
      <alignment horizontal="center"/>
    </xf>
    <xf numFmtId="0" fontId="115" fillId="33" borderId="40" xfId="0" applyFont="1" applyFill="1" applyBorder="1" applyAlignment="1">
      <alignment horizontal="center"/>
    </xf>
    <xf numFmtId="0" fontId="115" fillId="0" borderId="5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44" fillId="0" borderId="41" xfId="58" applyFont="1" applyFill="1" applyBorder="1" applyAlignment="1">
      <alignment horizontal="center" textRotation="90" wrapText="1"/>
      <protection/>
    </xf>
    <xf numFmtId="0" fontId="115" fillId="33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25" fillId="34" borderId="4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5" fillId="0" borderId="20" xfId="0" applyFont="1" applyBorder="1" applyAlignment="1">
      <alignment/>
    </xf>
    <xf numFmtId="0" fontId="6" fillId="41" borderId="20" xfId="60" applyFont="1" applyFill="1" applyBorder="1" applyAlignment="1">
      <alignment horizontal="left" vertical="center"/>
      <protection/>
    </xf>
    <xf numFmtId="0" fontId="25" fillId="0" borderId="40" xfId="0" applyFont="1" applyBorder="1" applyAlignment="1">
      <alignment/>
    </xf>
    <xf numFmtId="0" fontId="6" fillId="41" borderId="40" xfId="60" applyFont="1" applyFill="1" applyBorder="1" applyAlignment="1">
      <alignment horizontal="left" vertical="center"/>
      <protection/>
    </xf>
    <xf numFmtId="0" fontId="123" fillId="34" borderId="21" xfId="6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41" borderId="20" xfId="0" applyFill="1" applyBorder="1" applyAlignment="1">
      <alignment/>
    </xf>
    <xf numFmtId="0" fontId="0" fillId="41" borderId="40" xfId="0" applyFill="1" applyBorder="1" applyAlignment="1">
      <alignment/>
    </xf>
    <xf numFmtId="0" fontId="6" fillId="0" borderId="32" xfId="61" applyFont="1" applyFill="1" applyBorder="1">
      <alignment/>
      <protection/>
    </xf>
    <xf numFmtId="0" fontId="121" fillId="33" borderId="49" xfId="61" applyFont="1" applyFill="1" applyBorder="1">
      <alignment/>
      <protection/>
    </xf>
    <xf numFmtId="0" fontId="121" fillId="33" borderId="30" xfId="61" applyFont="1" applyFill="1" applyBorder="1">
      <alignment/>
      <protection/>
    </xf>
    <xf numFmtId="0" fontId="121" fillId="33" borderId="57" xfId="6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114" fillId="34" borderId="14" xfId="57" applyFont="1" applyFill="1" applyBorder="1" applyAlignment="1">
      <alignment horizontal="center" vertical="center"/>
      <protection/>
    </xf>
    <xf numFmtId="0" fontId="151" fillId="0" borderId="14" xfId="57" applyFont="1" applyFill="1" applyBorder="1" applyAlignment="1">
      <alignment horizontal="center"/>
      <protection/>
    </xf>
    <xf numFmtId="0" fontId="174" fillId="33" borderId="16" xfId="61" applyFont="1" applyFill="1" applyBorder="1" applyAlignment="1">
      <alignment horizontal="center"/>
      <protection/>
    </xf>
    <xf numFmtId="0" fontId="149" fillId="0" borderId="14" xfId="61" applyFont="1" applyFill="1" applyBorder="1" applyAlignment="1">
      <alignment horizontal="center"/>
      <protection/>
    </xf>
    <xf numFmtId="0" fontId="173" fillId="33" borderId="57" xfId="61" applyFont="1" applyFill="1" applyBorder="1" applyAlignment="1">
      <alignment horizontal="center"/>
      <protection/>
    </xf>
    <xf numFmtId="0" fontId="173" fillId="33" borderId="79" xfId="61" applyFont="1" applyFill="1" applyBorder="1" applyAlignment="1">
      <alignment horizontal="center"/>
      <protection/>
    </xf>
    <xf numFmtId="0" fontId="149" fillId="39" borderId="14" xfId="61" applyFont="1" applyFill="1" applyBorder="1" applyAlignment="1">
      <alignment horizontal="center"/>
      <protection/>
    </xf>
    <xf numFmtId="0" fontId="119" fillId="33" borderId="10" xfId="0" applyFont="1" applyFill="1" applyBorder="1" applyAlignment="1">
      <alignment/>
    </xf>
    <xf numFmtId="0" fontId="5" fillId="0" borderId="14" xfId="61" applyFont="1" applyFill="1" applyBorder="1" applyAlignment="1">
      <alignment horizontal="center" vertical="center"/>
      <protection/>
    </xf>
    <xf numFmtId="0" fontId="9" fillId="33" borderId="61" xfId="0" applyFont="1" applyFill="1" applyBorder="1" applyAlignment="1">
      <alignment/>
    </xf>
    <xf numFmtId="0" fontId="138" fillId="33" borderId="22" xfId="0" applyFont="1" applyFill="1" applyBorder="1" applyAlignment="1">
      <alignment/>
    </xf>
    <xf numFmtId="0" fontId="115" fillId="33" borderId="22" xfId="0" applyFont="1" applyFill="1" applyBorder="1" applyAlignment="1">
      <alignment/>
    </xf>
    <xf numFmtId="0" fontId="158" fillId="0" borderId="14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146" fillId="33" borderId="30" xfId="0" applyFont="1" applyFill="1" applyBorder="1" applyAlignment="1">
      <alignment horizontal="center"/>
    </xf>
    <xf numFmtId="0" fontId="125" fillId="0" borderId="14" xfId="61" applyFont="1" applyFill="1" applyBorder="1" applyAlignment="1">
      <alignment horizontal="center"/>
      <protection/>
    </xf>
    <xf numFmtId="0" fontId="139" fillId="0" borderId="14" xfId="61" applyFont="1" applyFill="1" applyBorder="1" applyAlignment="1">
      <alignment horizontal="center"/>
      <protection/>
    </xf>
    <xf numFmtId="0" fontId="132" fillId="33" borderId="80" xfId="0" applyFont="1" applyFill="1" applyBorder="1" applyAlignment="1">
      <alignment horizontal="center"/>
    </xf>
    <xf numFmtId="0" fontId="115" fillId="33" borderId="80" xfId="0" applyFont="1" applyFill="1" applyBorder="1" applyAlignment="1">
      <alignment horizontal="center"/>
    </xf>
    <xf numFmtId="0" fontId="158" fillId="34" borderId="14" xfId="0" applyFont="1" applyFill="1" applyBorder="1" applyAlignment="1">
      <alignment horizontal="center"/>
    </xf>
    <xf numFmtId="0" fontId="127" fillId="34" borderId="14" xfId="0" applyFont="1" applyFill="1" applyBorder="1" applyAlignment="1">
      <alignment horizontal="center"/>
    </xf>
    <xf numFmtId="0" fontId="9" fillId="33" borderId="80" xfId="0" applyFont="1" applyFill="1" applyBorder="1" applyAlignment="1">
      <alignment horizontal="center"/>
    </xf>
    <xf numFmtId="0" fontId="139" fillId="34" borderId="14" xfId="0" applyFont="1" applyFill="1" applyBorder="1" applyAlignment="1">
      <alignment horizontal="center"/>
    </xf>
    <xf numFmtId="0" fontId="138" fillId="33" borderId="80" xfId="0" applyFont="1" applyFill="1" applyBorder="1" applyAlignment="1">
      <alignment horizontal="center"/>
    </xf>
    <xf numFmtId="0" fontId="125" fillId="0" borderId="14" xfId="0" applyFont="1" applyBorder="1" applyAlignment="1">
      <alignment horizontal="center"/>
    </xf>
    <xf numFmtId="0" fontId="115" fillId="33" borderId="8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125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32" fillId="34" borderId="14" xfId="0" applyFont="1" applyFill="1" applyBorder="1" applyAlignment="1">
      <alignment horizontal="center"/>
    </xf>
    <xf numFmtId="0" fontId="138" fillId="34" borderId="50" xfId="0" applyFont="1" applyFill="1" applyBorder="1" applyAlignment="1">
      <alignment horizontal="center"/>
    </xf>
    <xf numFmtId="0" fontId="138" fillId="33" borderId="81" xfId="0" applyFont="1" applyFill="1" applyBorder="1" applyAlignment="1">
      <alignment horizontal="center"/>
    </xf>
    <xf numFmtId="0" fontId="127" fillId="16" borderId="20" xfId="0" applyFont="1" applyFill="1" applyBorder="1" applyAlignment="1">
      <alignment/>
    </xf>
    <xf numFmtId="0" fontId="127" fillId="16" borderId="21" xfId="0" applyFont="1" applyFill="1" applyBorder="1" applyAlignment="1">
      <alignment/>
    </xf>
    <xf numFmtId="0" fontId="6" fillId="34" borderId="40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/>
    </xf>
    <xf numFmtId="0" fontId="6" fillId="0" borderId="40" xfId="0" applyFont="1" applyBorder="1" applyAlignment="1">
      <alignment horizontal="center" vertical="center"/>
    </xf>
    <xf numFmtId="0" fontId="139" fillId="34" borderId="40" xfId="0" applyFont="1" applyFill="1" applyBorder="1" applyAlignment="1">
      <alignment horizontal="center" vertical="center"/>
    </xf>
    <xf numFmtId="0" fontId="127" fillId="34" borderId="40" xfId="0" applyFont="1" applyFill="1" applyBorder="1" applyAlignment="1">
      <alignment horizontal="right" vertical="center"/>
    </xf>
    <xf numFmtId="0" fontId="0" fillId="34" borderId="40" xfId="0" applyFont="1" applyFill="1" applyBorder="1" applyAlignment="1">
      <alignment horizontal="right"/>
    </xf>
    <xf numFmtId="0" fontId="0" fillId="0" borderId="40" xfId="0" applyFont="1" applyBorder="1" applyAlignment="1">
      <alignment/>
    </xf>
    <xf numFmtId="0" fontId="127" fillId="0" borderId="4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34" borderId="40" xfId="0" applyFont="1" applyFill="1" applyBorder="1" applyAlignment="1">
      <alignment horizontal="center" vertical="center"/>
    </xf>
    <xf numFmtId="0" fontId="138" fillId="34" borderId="40" xfId="0" applyFont="1" applyFill="1" applyBorder="1" applyAlignment="1">
      <alignment horizontal="center"/>
    </xf>
    <xf numFmtId="0" fontId="125" fillId="0" borderId="40" xfId="0" applyFont="1" applyFill="1" applyBorder="1" applyAlignment="1">
      <alignment horizontal="right" vertical="center"/>
    </xf>
    <xf numFmtId="0" fontId="0" fillId="34" borderId="52" xfId="0" applyFont="1" applyFill="1" applyBorder="1" applyAlignment="1">
      <alignment horizontal="right"/>
    </xf>
    <xf numFmtId="0" fontId="126" fillId="0" borderId="10" xfId="0" applyFont="1" applyBorder="1" applyAlignment="1">
      <alignment vertical="center"/>
    </xf>
    <xf numFmtId="17" fontId="0" fillId="0" borderId="10" xfId="0" applyNumberFormat="1" applyFont="1" applyBorder="1" applyAlignment="1">
      <alignment horizontal="left" vertical="center"/>
    </xf>
    <xf numFmtId="0" fontId="25" fillId="41" borderId="40" xfId="0" applyFont="1" applyFill="1" applyBorder="1" applyAlignment="1">
      <alignment/>
    </xf>
    <xf numFmtId="0" fontId="0" fillId="6" borderId="10" xfId="0" applyFill="1" applyBorder="1" applyAlignment="1">
      <alignment/>
    </xf>
    <xf numFmtId="0" fontId="149" fillId="0" borderId="40" xfId="61" applyFont="1" applyFill="1" applyBorder="1" applyAlignment="1">
      <alignment horizontal="center"/>
      <protection/>
    </xf>
    <xf numFmtId="0" fontId="158" fillId="0" borderId="59" xfId="0" applyFont="1" applyFill="1" applyBorder="1" applyAlignment="1">
      <alignment horizontal="center"/>
    </xf>
    <xf numFmtId="0" fontId="127" fillId="0" borderId="59" xfId="0" applyFont="1" applyFill="1" applyBorder="1" applyAlignment="1">
      <alignment horizontal="center"/>
    </xf>
    <xf numFmtId="0" fontId="139" fillId="0" borderId="59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132" fillId="0" borderId="59" xfId="0" applyFont="1" applyFill="1" applyBorder="1" applyAlignment="1">
      <alignment horizontal="center"/>
    </xf>
    <xf numFmtId="0" fontId="138" fillId="0" borderId="78" xfId="0" applyFont="1" applyFill="1" applyBorder="1" applyAlignment="1">
      <alignment horizontal="center"/>
    </xf>
    <xf numFmtId="0" fontId="6" fillId="41" borderId="10" xfId="57" applyFont="1" applyFill="1" applyBorder="1" applyAlignment="1">
      <alignment horizontal="left" vertical="center"/>
      <protection/>
    </xf>
    <xf numFmtId="0" fontId="6" fillId="41" borderId="20" xfId="57" applyFont="1" applyFill="1" applyBorder="1" applyAlignment="1">
      <alignment horizontal="left" vertical="center"/>
      <protection/>
    </xf>
    <xf numFmtId="0" fontId="6" fillId="41" borderId="40" xfId="57" applyFont="1" applyFill="1" applyBorder="1" applyAlignment="1">
      <alignment horizontal="left" vertical="center"/>
      <protection/>
    </xf>
    <xf numFmtId="0" fontId="6" fillId="16" borderId="20" xfId="57" applyFont="1" applyFill="1" applyBorder="1" applyAlignment="1">
      <alignment horizontal="left" vertical="center"/>
      <protection/>
    </xf>
    <xf numFmtId="0" fontId="6" fillId="16" borderId="21" xfId="59" applyFont="1" applyFill="1" applyBorder="1" applyAlignment="1">
      <alignment horizontal="left" vertical="center"/>
      <protection/>
    </xf>
    <xf numFmtId="0" fontId="125" fillId="0" borderId="41" xfId="0" applyFont="1" applyFill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120" fillId="15" borderId="50" xfId="61" applyFont="1" applyFill="1" applyBorder="1" applyAlignment="1">
      <alignment horizontal="center" vertical="center"/>
      <protection/>
    </xf>
    <xf numFmtId="0" fontId="120" fillId="15" borderId="14" xfId="61" applyFont="1" applyFill="1" applyBorder="1" applyAlignment="1">
      <alignment horizontal="center" vertical="center"/>
      <protection/>
    </xf>
    <xf numFmtId="0" fontId="120" fillId="15" borderId="19" xfId="61" applyFont="1" applyFill="1" applyBorder="1" applyAlignment="1">
      <alignment horizontal="center" vertical="center"/>
      <protection/>
    </xf>
    <xf numFmtId="0" fontId="149" fillId="15" borderId="40" xfId="61" applyFont="1" applyFill="1" applyBorder="1" applyAlignment="1">
      <alignment horizontal="center"/>
      <protection/>
    </xf>
    <xf numFmtId="0" fontId="120" fillId="9" borderId="21" xfId="61" applyFont="1" applyFill="1" applyBorder="1" applyAlignment="1">
      <alignment horizontal="center" vertical="center"/>
      <protection/>
    </xf>
    <xf numFmtId="0" fontId="149" fillId="9" borderId="40" xfId="61" applyFont="1" applyFill="1" applyBorder="1" applyAlignment="1">
      <alignment horizontal="center"/>
      <protection/>
    </xf>
    <xf numFmtId="0" fontId="25" fillId="41" borderId="10" xfId="59" applyFont="1" applyFill="1" applyBorder="1" applyAlignment="1">
      <alignment horizontal="left" vertical="center"/>
      <protection/>
    </xf>
    <xf numFmtId="0" fontId="25" fillId="41" borderId="10" xfId="60" applyFont="1" applyFill="1" applyBorder="1" applyAlignment="1">
      <alignment horizontal="left" vertical="center"/>
      <protection/>
    </xf>
    <xf numFmtId="0" fontId="120" fillId="9" borderId="50" xfId="6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3627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1314450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1314450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5054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142875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3149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pane ySplit="1" topLeftCell="A2" activePane="bottomLeft" state="frozen"/>
      <selection pane="topLeft" activeCell="D1" sqref="D1"/>
      <selection pane="bottomLeft" activeCell="I3" sqref="I3"/>
    </sheetView>
  </sheetViews>
  <sheetFormatPr defaultColWidth="9.140625" defaultRowHeight="15" outlineLevelCol="1"/>
  <cols>
    <col min="1" max="1" width="19.28125" style="21" customWidth="1" outlineLevel="1"/>
    <col min="2" max="2" width="11.140625" style="1" customWidth="1" outlineLevel="1"/>
    <col min="3" max="3" width="38.140625" style="1" customWidth="1"/>
    <col min="4" max="4" width="4.28125" style="56" customWidth="1"/>
    <col min="5" max="5" width="6.00390625" style="7" customWidth="1"/>
    <col min="6" max="6" width="5.28125" style="8" customWidth="1"/>
    <col min="7" max="8" width="4.8515625" style="129" customWidth="1"/>
    <col min="9" max="9" width="5.421875" style="5" customWidth="1"/>
    <col min="10" max="10" width="4.28125" style="419" customWidth="1"/>
    <col min="11" max="11" width="4.28125" style="229" customWidth="1"/>
    <col min="12" max="12" width="4.28125" style="230" customWidth="1"/>
    <col min="13" max="13" width="4.28125" style="231" customWidth="1"/>
    <col min="14" max="17" width="4.28125" style="122" customWidth="1"/>
    <col min="18" max="18" width="4.28125" style="61" customWidth="1"/>
    <col min="19" max="19" width="4.28125" style="620" customWidth="1"/>
    <col min="20" max="20" width="4.28125" style="232" customWidth="1"/>
    <col min="21" max="21" width="4.28125" style="122" customWidth="1"/>
    <col min="22" max="22" width="4.28125" style="265" customWidth="1"/>
    <col min="23" max="23" width="4.28125" style="5" customWidth="1"/>
    <col min="24" max="24" width="4.28125" style="122" customWidth="1"/>
    <col min="25" max="25" width="4.28125" style="443" customWidth="1"/>
    <col min="26" max="26" width="4.28125" style="129" customWidth="1"/>
    <col min="27" max="27" width="4.28125" style="5" customWidth="1"/>
    <col min="28" max="28" width="4.28125" style="8" customWidth="1"/>
    <col min="29" max="30" width="4.28125" style="443" customWidth="1"/>
    <col min="31" max="31" width="4.28125" style="265" customWidth="1"/>
    <col min="32" max="16384" width="9.140625" style="1" customWidth="1"/>
  </cols>
  <sheetData>
    <row r="1" spans="1:32" s="98" customFormat="1" ht="179.25" customHeight="1">
      <c r="A1" s="984" t="s">
        <v>150</v>
      </c>
      <c r="B1" s="980" t="s">
        <v>0</v>
      </c>
      <c r="C1" s="209" t="s">
        <v>1</v>
      </c>
      <c r="D1" s="1092" t="s">
        <v>2</v>
      </c>
      <c r="E1" s="1093" t="s">
        <v>151</v>
      </c>
      <c r="F1" s="210" t="s">
        <v>164</v>
      </c>
      <c r="G1" s="136" t="s">
        <v>156</v>
      </c>
      <c r="H1" s="396" t="s">
        <v>157</v>
      </c>
      <c r="I1" s="544" t="s">
        <v>158</v>
      </c>
      <c r="J1" s="403" t="s">
        <v>36</v>
      </c>
      <c r="K1" s="142" t="s">
        <v>37</v>
      </c>
      <c r="L1" s="195" t="s">
        <v>38</v>
      </c>
      <c r="M1" s="196" t="s">
        <v>39</v>
      </c>
      <c r="N1" s="142" t="s">
        <v>562</v>
      </c>
      <c r="O1" s="195" t="s">
        <v>567</v>
      </c>
      <c r="P1" s="142" t="s">
        <v>655</v>
      </c>
      <c r="Q1" s="1126" t="s">
        <v>569</v>
      </c>
      <c r="R1" s="639" t="s">
        <v>137</v>
      </c>
      <c r="S1" s="195" t="s">
        <v>563</v>
      </c>
      <c r="T1" s="195" t="s">
        <v>564</v>
      </c>
      <c r="U1" s="196" t="s">
        <v>40</v>
      </c>
      <c r="V1" s="142" t="s">
        <v>565</v>
      </c>
      <c r="W1" s="195" t="s">
        <v>43</v>
      </c>
      <c r="X1" s="142" t="s">
        <v>42</v>
      </c>
      <c r="Y1" s="545" t="s">
        <v>41</v>
      </c>
      <c r="Z1" s="196" t="s">
        <v>129</v>
      </c>
      <c r="AA1" s="143" t="s">
        <v>145</v>
      </c>
      <c r="AB1" s="142" t="s">
        <v>138</v>
      </c>
      <c r="AC1" s="545" t="s">
        <v>44</v>
      </c>
      <c r="AD1" s="1125" t="s">
        <v>148</v>
      </c>
      <c r="AE1" s="143" t="s">
        <v>566</v>
      </c>
      <c r="AF1" s="143"/>
    </row>
    <row r="2" spans="1:31" ht="15" customHeight="1" thickBot="1">
      <c r="A2" s="2"/>
      <c r="B2" s="152"/>
      <c r="C2" s="152"/>
      <c r="D2" s="1094"/>
      <c r="E2" s="198"/>
      <c r="F2" s="211"/>
      <c r="G2" s="199"/>
      <c r="H2" s="395"/>
      <c r="I2" s="408"/>
      <c r="J2" s="487"/>
      <c r="K2" s="413"/>
      <c r="L2" s="415"/>
      <c r="M2" s="416"/>
      <c r="N2" s="202"/>
      <c r="O2" s="202"/>
      <c r="P2" s="202"/>
      <c r="Q2" s="202"/>
      <c r="R2" s="574"/>
      <c r="S2" s="699"/>
      <c r="T2" s="549"/>
      <c r="U2" s="202"/>
      <c r="V2" s="574"/>
      <c r="W2" s="203"/>
      <c r="X2" s="202"/>
      <c r="Y2" s="559"/>
      <c r="Z2" s="199"/>
      <c r="AA2" s="203"/>
      <c r="AB2" s="201"/>
      <c r="AC2" s="559"/>
      <c r="AD2" s="1120"/>
      <c r="AE2" s="825"/>
    </row>
    <row r="3" spans="1:31" s="63" customFormat="1" ht="15" customHeight="1" thickBot="1">
      <c r="A3" s="988" t="s">
        <v>446</v>
      </c>
      <c r="B3" s="989" t="s">
        <v>371</v>
      </c>
      <c r="C3" s="988" t="s">
        <v>263</v>
      </c>
      <c r="D3" s="1095">
        <v>1</v>
      </c>
      <c r="E3" s="1096">
        <f aca="true" t="shared" si="0" ref="E3:E34">F3+G3++H3+I3</f>
        <v>112</v>
      </c>
      <c r="F3" s="606">
        <f>SUM(K3,N3,V3,X3,AB3,Q3,P3)</f>
        <v>55</v>
      </c>
      <c r="G3" s="607">
        <f aca="true" t="shared" si="1" ref="G3:G34">SUM(M3,U3,Z3,AD3)</f>
        <v>15</v>
      </c>
      <c r="H3" s="608">
        <f>SUM(J3,R3,Y3,AC3)</f>
        <v>2</v>
      </c>
      <c r="I3" s="613">
        <f>SUM(L3,S3,T3,W3,AA3,AE3,O3)</f>
        <v>40</v>
      </c>
      <c r="J3" s="830">
        <v>2</v>
      </c>
      <c r="K3" s="318">
        <v>8</v>
      </c>
      <c r="L3" s="319">
        <v>20</v>
      </c>
      <c r="M3" s="335">
        <v>15</v>
      </c>
      <c r="N3" s="318">
        <v>15</v>
      </c>
      <c r="O3" s="62">
        <v>20</v>
      </c>
      <c r="P3" s="318">
        <v>20</v>
      </c>
      <c r="Q3" s="318">
        <v>12</v>
      </c>
      <c r="R3" s="532"/>
      <c r="S3" s="701"/>
      <c r="T3" s="319"/>
      <c r="U3" s="318"/>
      <c r="V3" s="335"/>
      <c r="W3" s="319"/>
      <c r="X3" s="318"/>
      <c r="Y3" s="560"/>
      <c r="Z3" s="335"/>
      <c r="AA3" s="319"/>
      <c r="AB3" s="318"/>
      <c r="AC3" s="560"/>
      <c r="AD3" s="1121"/>
      <c r="AE3" s="826"/>
    </row>
    <row r="4" spans="1:31" s="63" customFormat="1" ht="15" customHeight="1" thickBot="1">
      <c r="A4" s="988" t="s">
        <v>440</v>
      </c>
      <c r="B4" s="990" t="s">
        <v>293</v>
      </c>
      <c r="C4" s="988" t="s">
        <v>18</v>
      </c>
      <c r="D4" s="1097">
        <v>2</v>
      </c>
      <c r="E4" s="1098">
        <f t="shared" si="0"/>
        <v>62</v>
      </c>
      <c r="F4" s="606">
        <f aca="true" t="shared" si="2" ref="F4:F63">SUM(K4,N4,V4,X4,AB4,Q4,P4)</f>
        <v>39</v>
      </c>
      <c r="G4" s="607">
        <f t="shared" si="1"/>
        <v>4</v>
      </c>
      <c r="H4" s="608">
        <f aca="true" t="shared" si="3" ref="H4:H63">SUM(J4,R4,Y4,AC4)</f>
        <v>0</v>
      </c>
      <c r="I4" s="613">
        <f aca="true" t="shared" si="4" ref="I4:I63">SUM(L4,S4,T4,W4,AA4,AE4,O4)</f>
        <v>19</v>
      </c>
      <c r="J4" s="418"/>
      <c r="K4" s="71"/>
      <c r="L4" s="62">
        <v>4</v>
      </c>
      <c r="M4" s="204">
        <v>4</v>
      </c>
      <c r="N4" s="73">
        <v>12</v>
      </c>
      <c r="O4" s="62">
        <v>15</v>
      </c>
      <c r="P4" s="318">
        <v>12</v>
      </c>
      <c r="Q4" s="71">
        <v>15</v>
      </c>
      <c r="R4" s="66"/>
      <c r="S4" s="474"/>
      <c r="T4" s="62"/>
      <c r="U4" s="71"/>
      <c r="V4" s="204"/>
      <c r="W4" s="62"/>
      <c r="X4" s="71"/>
      <c r="Y4" s="520"/>
      <c r="Z4" s="204"/>
      <c r="AA4" s="62"/>
      <c r="AB4" s="71"/>
      <c r="AC4" s="520"/>
      <c r="AD4" s="1122"/>
      <c r="AE4" s="827"/>
    </row>
    <row r="5" spans="1:31" s="63" customFormat="1" ht="15" customHeight="1" thickBot="1">
      <c r="A5" s="988" t="s">
        <v>445</v>
      </c>
      <c r="B5" s="990" t="s">
        <v>372</v>
      </c>
      <c r="C5" s="988" t="s">
        <v>264</v>
      </c>
      <c r="D5" s="1097">
        <v>3</v>
      </c>
      <c r="E5" s="1099">
        <f t="shared" si="0"/>
        <v>55</v>
      </c>
      <c r="F5" s="606">
        <f t="shared" si="2"/>
        <v>0</v>
      </c>
      <c r="G5" s="607">
        <f t="shared" si="1"/>
        <v>20</v>
      </c>
      <c r="H5" s="608">
        <f t="shared" si="3"/>
        <v>20</v>
      </c>
      <c r="I5" s="613">
        <f t="shared" si="4"/>
        <v>15</v>
      </c>
      <c r="J5" s="418">
        <v>20</v>
      </c>
      <c r="K5" s="71"/>
      <c r="L5" s="62">
        <v>15</v>
      </c>
      <c r="M5" s="204">
        <v>20</v>
      </c>
      <c r="N5" s="71"/>
      <c r="O5" s="62"/>
      <c r="P5" s="318"/>
      <c r="Q5" s="71"/>
      <c r="R5" s="66"/>
      <c r="S5" s="474"/>
      <c r="T5" s="62"/>
      <c r="U5" s="71"/>
      <c r="V5" s="204"/>
      <c r="W5" s="62"/>
      <c r="X5" s="71"/>
      <c r="Y5" s="520"/>
      <c r="Z5" s="204"/>
      <c r="AA5" s="62"/>
      <c r="AB5" s="71"/>
      <c r="AC5" s="520"/>
      <c r="AD5" s="1122"/>
      <c r="AE5" s="827"/>
    </row>
    <row r="6" spans="1:31" s="63" customFormat="1" ht="15" customHeight="1" thickBot="1">
      <c r="A6" s="988" t="s">
        <v>443</v>
      </c>
      <c r="B6" s="990" t="s">
        <v>374</v>
      </c>
      <c r="C6" s="988" t="s">
        <v>264</v>
      </c>
      <c r="D6" s="1097">
        <v>3</v>
      </c>
      <c r="E6" s="1099">
        <f t="shared" si="0"/>
        <v>55</v>
      </c>
      <c r="F6" s="606">
        <f t="shared" si="2"/>
        <v>20</v>
      </c>
      <c r="G6" s="607">
        <f t="shared" si="1"/>
        <v>25</v>
      </c>
      <c r="H6" s="608">
        <f t="shared" si="3"/>
        <v>0</v>
      </c>
      <c r="I6" s="613">
        <f t="shared" si="4"/>
        <v>10</v>
      </c>
      <c r="J6" s="418"/>
      <c r="K6" s="71">
        <v>20</v>
      </c>
      <c r="L6" s="62">
        <v>10</v>
      </c>
      <c r="M6" s="204">
        <v>25</v>
      </c>
      <c r="N6" s="71"/>
      <c r="O6" s="62"/>
      <c r="P6" s="318"/>
      <c r="Q6" s="71"/>
      <c r="R6" s="66"/>
      <c r="S6" s="474"/>
      <c r="T6" s="62"/>
      <c r="U6" s="71"/>
      <c r="V6" s="204"/>
      <c r="W6" s="62"/>
      <c r="X6" s="71"/>
      <c r="Y6" s="520"/>
      <c r="Z6" s="204"/>
      <c r="AA6" s="62"/>
      <c r="AB6" s="71"/>
      <c r="AC6" s="520"/>
      <c r="AD6" s="1122"/>
      <c r="AE6" s="827"/>
    </row>
    <row r="7" spans="1:31" s="63" customFormat="1" ht="15" customHeight="1" thickBot="1">
      <c r="A7" s="988" t="s">
        <v>437</v>
      </c>
      <c r="B7" s="990" t="s">
        <v>223</v>
      </c>
      <c r="C7" s="988" t="s">
        <v>18</v>
      </c>
      <c r="D7" s="1097">
        <v>5</v>
      </c>
      <c r="E7" s="1099">
        <f t="shared" si="0"/>
        <v>54</v>
      </c>
      <c r="F7" s="606">
        <f t="shared" si="2"/>
        <v>30</v>
      </c>
      <c r="G7" s="607">
        <f t="shared" si="1"/>
        <v>12</v>
      </c>
      <c r="H7" s="608">
        <f t="shared" si="3"/>
        <v>0</v>
      </c>
      <c r="I7" s="613">
        <f t="shared" si="4"/>
        <v>12</v>
      </c>
      <c r="J7" s="418"/>
      <c r="K7" s="71">
        <v>15</v>
      </c>
      <c r="L7" s="62"/>
      <c r="M7" s="204">
        <v>12</v>
      </c>
      <c r="N7" s="73"/>
      <c r="O7" s="62">
        <v>12</v>
      </c>
      <c r="P7" s="318">
        <v>15</v>
      </c>
      <c r="Q7" s="73"/>
      <c r="R7" s="66"/>
      <c r="S7" s="474"/>
      <c r="T7" s="62"/>
      <c r="U7" s="73"/>
      <c r="V7" s="205"/>
      <c r="W7" s="62"/>
      <c r="X7" s="73"/>
      <c r="Y7" s="521"/>
      <c r="Z7" s="205"/>
      <c r="AA7" s="64"/>
      <c r="AB7" s="73"/>
      <c r="AC7" s="521"/>
      <c r="AD7" s="1123"/>
      <c r="AE7" s="828"/>
    </row>
    <row r="8" spans="1:31" s="63" customFormat="1" ht="15" customHeight="1" thickBot="1">
      <c r="A8" s="988" t="s">
        <v>444</v>
      </c>
      <c r="B8" s="990" t="s">
        <v>373</v>
      </c>
      <c r="C8" s="988" t="s">
        <v>265</v>
      </c>
      <c r="D8" s="1097">
        <v>6</v>
      </c>
      <c r="E8" s="1099">
        <f t="shared" si="0"/>
        <v>34</v>
      </c>
      <c r="F8" s="606">
        <f t="shared" si="2"/>
        <v>0</v>
      </c>
      <c r="G8" s="607">
        <f t="shared" si="1"/>
        <v>10</v>
      </c>
      <c r="H8" s="608">
        <f t="shared" si="3"/>
        <v>12</v>
      </c>
      <c r="I8" s="613">
        <f t="shared" si="4"/>
        <v>12</v>
      </c>
      <c r="J8" s="418">
        <v>12</v>
      </c>
      <c r="K8" s="71"/>
      <c r="L8" s="62">
        <v>12</v>
      </c>
      <c r="M8" s="204">
        <v>10</v>
      </c>
      <c r="N8" s="71"/>
      <c r="O8" s="62"/>
      <c r="P8" s="318"/>
      <c r="Q8" s="71"/>
      <c r="R8" s="66"/>
      <c r="S8" s="474"/>
      <c r="T8" s="62"/>
      <c r="U8" s="71"/>
      <c r="V8" s="204"/>
      <c r="W8" s="62"/>
      <c r="X8" s="71"/>
      <c r="Y8" s="520"/>
      <c r="Z8" s="204"/>
      <c r="AA8" s="62"/>
      <c r="AB8" s="71"/>
      <c r="AC8" s="520"/>
      <c r="AD8" s="1122"/>
      <c r="AE8" s="827"/>
    </row>
    <row r="9" spans="1:31" s="63" customFormat="1" ht="15" customHeight="1" thickBot="1">
      <c r="A9" s="991" t="s">
        <v>573</v>
      </c>
      <c r="B9" s="990" t="s">
        <v>66</v>
      </c>
      <c r="C9" s="1171" t="s">
        <v>161</v>
      </c>
      <c r="D9" s="1097">
        <v>7</v>
      </c>
      <c r="E9" s="1099">
        <f t="shared" si="0"/>
        <v>28</v>
      </c>
      <c r="F9" s="606">
        <f t="shared" si="2"/>
        <v>28</v>
      </c>
      <c r="G9" s="607">
        <f t="shared" si="1"/>
        <v>0</v>
      </c>
      <c r="H9" s="608">
        <f t="shared" si="3"/>
        <v>0</v>
      </c>
      <c r="I9" s="613">
        <f t="shared" si="4"/>
        <v>0</v>
      </c>
      <c r="J9" s="418"/>
      <c r="K9" s="71"/>
      <c r="L9" s="62"/>
      <c r="M9" s="204"/>
      <c r="N9" s="71">
        <v>8</v>
      </c>
      <c r="O9" s="62"/>
      <c r="P9" s="318"/>
      <c r="Q9" s="71">
        <v>20</v>
      </c>
      <c r="R9" s="66"/>
      <c r="S9" s="474"/>
      <c r="T9" s="62"/>
      <c r="U9" s="71"/>
      <c r="V9" s="204"/>
      <c r="W9" s="62"/>
      <c r="X9" s="71"/>
      <c r="Y9" s="520"/>
      <c r="Z9" s="204"/>
      <c r="AA9" s="62"/>
      <c r="AB9" s="71"/>
      <c r="AC9" s="520"/>
      <c r="AD9" s="1122"/>
      <c r="AE9" s="827"/>
    </row>
    <row r="10" spans="1:31" s="63" customFormat="1" ht="15" customHeight="1" thickBot="1">
      <c r="A10" s="493" t="s">
        <v>611</v>
      </c>
      <c r="B10" s="981" t="s">
        <v>342</v>
      </c>
      <c r="C10" s="412" t="s">
        <v>263</v>
      </c>
      <c r="D10" s="1097">
        <v>7</v>
      </c>
      <c r="E10" s="1099">
        <f t="shared" si="0"/>
        <v>28</v>
      </c>
      <c r="F10" s="606">
        <f t="shared" si="2"/>
        <v>18</v>
      </c>
      <c r="G10" s="607">
        <f t="shared" si="1"/>
        <v>0</v>
      </c>
      <c r="H10" s="608">
        <f t="shared" si="3"/>
        <v>0</v>
      </c>
      <c r="I10" s="613">
        <f t="shared" si="4"/>
        <v>10</v>
      </c>
      <c r="J10" s="418"/>
      <c r="K10" s="71"/>
      <c r="L10" s="62"/>
      <c r="M10" s="204"/>
      <c r="N10" s="71"/>
      <c r="O10" s="62">
        <v>10</v>
      </c>
      <c r="P10" s="318">
        <v>8</v>
      </c>
      <c r="Q10" s="71">
        <v>10</v>
      </c>
      <c r="R10" s="66"/>
      <c r="S10" s="474"/>
      <c r="T10" s="62"/>
      <c r="U10" s="71"/>
      <c r="V10" s="204"/>
      <c r="W10" s="62"/>
      <c r="X10" s="71"/>
      <c r="Y10" s="520"/>
      <c r="Z10" s="204"/>
      <c r="AA10" s="62"/>
      <c r="AB10" s="71"/>
      <c r="AC10" s="520"/>
      <c r="AD10" s="1122"/>
      <c r="AE10" s="827"/>
    </row>
    <row r="11" spans="1:31" s="63" customFormat="1" ht="15" customHeight="1" thickBot="1">
      <c r="A11" s="988" t="s">
        <v>411</v>
      </c>
      <c r="B11" s="990" t="s">
        <v>394</v>
      </c>
      <c r="C11" s="988" t="s">
        <v>215</v>
      </c>
      <c r="D11" s="1097">
        <v>9</v>
      </c>
      <c r="E11" s="1099">
        <f t="shared" si="0"/>
        <v>24</v>
      </c>
      <c r="F11" s="606">
        <f t="shared" si="2"/>
        <v>24</v>
      </c>
      <c r="G11" s="607">
        <f t="shared" si="1"/>
        <v>0</v>
      </c>
      <c r="H11" s="608">
        <f t="shared" si="3"/>
        <v>0</v>
      </c>
      <c r="I11" s="613">
        <f t="shared" si="4"/>
        <v>0</v>
      </c>
      <c r="J11" s="418"/>
      <c r="K11" s="71">
        <v>12</v>
      </c>
      <c r="L11" s="62"/>
      <c r="M11" s="204"/>
      <c r="N11" s="71"/>
      <c r="O11" s="62"/>
      <c r="P11" s="318">
        <v>6</v>
      </c>
      <c r="Q11" s="71">
        <v>6</v>
      </c>
      <c r="R11" s="66"/>
      <c r="S11" s="474"/>
      <c r="T11" s="62"/>
      <c r="U11" s="71"/>
      <c r="V11" s="204"/>
      <c r="W11" s="62"/>
      <c r="X11" s="71"/>
      <c r="Y11" s="520"/>
      <c r="Z11" s="204"/>
      <c r="AA11" s="62"/>
      <c r="AB11" s="71"/>
      <c r="AC11" s="520"/>
      <c r="AD11" s="1122"/>
      <c r="AE11" s="827"/>
    </row>
    <row r="12" spans="1:31" s="63" customFormat="1" ht="15" customHeight="1" thickBot="1">
      <c r="A12" s="988" t="s">
        <v>441</v>
      </c>
      <c r="B12" s="990" t="s">
        <v>376</v>
      </c>
      <c r="C12" s="988" t="s">
        <v>264</v>
      </c>
      <c r="D12" s="1097">
        <v>10</v>
      </c>
      <c r="E12" s="1099">
        <f t="shared" si="0"/>
        <v>22</v>
      </c>
      <c r="F12" s="606">
        <f t="shared" si="2"/>
        <v>10</v>
      </c>
      <c r="G12" s="607">
        <f t="shared" si="1"/>
        <v>6</v>
      </c>
      <c r="H12" s="608">
        <f t="shared" si="3"/>
        <v>0</v>
      </c>
      <c r="I12" s="613">
        <f t="shared" si="4"/>
        <v>6</v>
      </c>
      <c r="J12" s="418"/>
      <c r="K12" s="71"/>
      <c r="L12" s="62">
        <v>6</v>
      </c>
      <c r="M12" s="204">
        <v>6</v>
      </c>
      <c r="N12" s="71">
        <v>10</v>
      </c>
      <c r="O12" s="62"/>
      <c r="P12" s="318"/>
      <c r="Q12" s="71"/>
      <c r="R12" s="66"/>
      <c r="S12" s="474"/>
      <c r="T12" s="62"/>
      <c r="U12" s="71"/>
      <c r="V12" s="204"/>
      <c r="W12" s="62"/>
      <c r="X12" s="71"/>
      <c r="Y12" s="520"/>
      <c r="Z12" s="204"/>
      <c r="AA12" s="62"/>
      <c r="AB12" s="71"/>
      <c r="AC12" s="520"/>
      <c r="AD12" s="1122"/>
      <c r="AE12" s="827"/>
    </row>
    <row r="13" spans="1:31" s="63" customFormat="1" ht="15" customHeight="1" thickBot="1">
      <c r="A13" s="991" t="s">
        <v>570</v>
      </c>
      <c r="B13" s="990" t="s">
        <v>571</v>
      </c>
      <c r="C13" s="1171" t="s">
        <v>572</v>
      </c>
      <c r="D13" s="1097">
        <v>11</v>
      </c>
      <c r="E13" s="1099">
        <f t="shared" si="0"/>
        <v>20</v>
      </c>
      <c r="F13" s="606">
        <f t="shared" si="2"/>
        <v>20</v>
      </c>
      <c r="G13" s="607">
        <f t="shared" si="1"/>
        <v>0</v>
      </c>
      <c r="H13" s="608">
        <f t="shared" si="3"/>
        <v>0</v>
      </c>
      <c r="I13" s="613">
        <f t="shared" si="4"/>
        <v>0</v>
      </c>
      <c r="J13" s="418"/>
      <c r="K13" s="71"/>
      <c r="L13" s="62"/>
      <c r="M13" s="204"/>
      <c r="N13" s="71">
        <v>20</v>
      </c>
      <c r="O13" s="62"/>
      <c r="P13" s="318"/>
      <c r="Q13" s="71"/>
      <c r="R13" s="66"/>
      <c r="S13" s="474"/>
      <c r="T13" s="62"/>
      <c r="U13" s="71"/>
      <c r="V13" s="204"/>
      <c r="W13" s="62"/>
      <c r="X13" s="71"/>
      <c r="Y13" s="520"/>
      <c r="Z13" s="204"/>
      <c r="AA13" s="62"/>
      <c r="AB13" s="71"/>
      <c r="AC13" s="520"/>
      <c r="AD13" s="1122"/>
      <c r="AE13" s="827"/>
    </row>
    <row r="14" spans="1:31" s="63" customFormat="1" ht="15" customHeight="1" thickBot="1">
      <c r="A14" s="988" t="s">
        <v>431</v>
      </c>
      <c r="B14" s="990" t="s">
        <v>382</v>
      </c>
      <c r="C14" s="988" t="s">
        <v>144</v>
      </c>
      <c r="D14" s="1097">
        <v>12</v>
      </c>
      <c r="E14" s="1099">
        <f t="shared" si="0"/>
        <v>18</v>
      </c>
      <c r="F14" s="606">
        <f t="shared" si="2"/>
        <v>18</v>
      </c>
      <c r="G14" s="607">
        <f t="shared" si="1"/>
        <v>0</v>
      </c>
      <c r="H14" s="608">
        <f t="shared" si="3"/>
        <v>0</v>
      </c>
      <c r="I14" s="613">
        <f t="shared" si="4"/>
        <v>0</v>
      </c>
      <c r="J14" s="418"/>
      <c r="K14" s="71"/>
      <c r="L14" s="62"/>
      <c r="M14" s="204"/>
      <c r="N14" s="71"/>
      <c r="O14" s="62"/>
      <c r="P14" s="318">
        <v>10</v>
      </c>
      <c r="Q14" s="71">
        <v>8</v>
      </c>
      <c r="R14" s="66"/>
      <c r="S14" s="474"/>
      <c r="T14" s="62"/>
      <c r="U14" s="71"/>
      <c r="V14" s="204"/>
      <c r="W14" s="62"/>
      <c r="X14" s="71"/>
      <c r="Y14" s="520"/>
      <c r="Z14" s="204"/>
      <c r="AA14" s="62"/>
      <c r="AB14" s="71"/>
      <c r="AC14" s="520"/>
      <c r="AD14" s="1123"/>
      <c r="AE14" s="828"/>
    </row>
    <row r="15" spans="1:31" s="63" customFormat="1" ht="15" customHeight="1" thickBot="1">
      <c r="A15" s="988" t="s">
        <v>442</v>
      </c>
      <c r="B15" s="990" t="s">
        <v>375</v>
      </c>
      <c r="C15" s="988" t="s">
        <v>215</v>
      </c>
      <c r="D15" s="1097">
        <v>13</v>
      </c>
      <c r="E15" s="1099">
        <f t="shared" si="0"/>
        <v>16</v>
      </c>
      <c r="F15" s="606">
        <f t="shared" si="2"/>
        <v>0</v>
      </c>
      <c r="G15" s="607">
        <f t="shared" si="1"/>
        <v>8</v>
      </c>
      <c r="H15" s="608">
        <f t="shared" si="3"/>
        <v>0</v>
      </c>
      <c r="I15" s="613">
        <f t="shared" si="4"/>
        <v>8</v>
      </c>
      <c r="J15" s="417"/>
      <c r="K15" s="73"/>
      <c r="L15" s="64">
        <v>8</v>
      </c>
      <c r="M15" s="205">
        <v>8</v>
      </c>
      <c r="N15" s="71"/>
      <c r="O15" s="62"/>
      <c r="P15" s="318"/>
      <c r="Q15" s="71"/>
      <c r="R15" s="66"/>
      <c r="S15" s="474"/>
      <c r="T15" s="62"/>
      <c r="U15" s="71"/>
      <c r="V15" s="204"/>
      <c r="W15" s="62"/>
      <c r="X15" s="71"/>
      <c r="Y15" s="520"/>
      <c r="Z15" s="204"/>
      <c r="AA15" s="62"/>
      <c r="AB15" s="71"/>
      <c r="AC15" s="520"/>
      <c r="AD15" s="1122"/>
      <c r="AE15" s="827"/>
    </row>
    <row r="16" spans="1:31" s="63" customFormat="1" ht="15" customHeight="1" thickBot="1">
      <c r="A16" s="988" t="s">
        <v>427</v>
      </c>
      <c r="B16" s="990" t="s">
        <v>378</v>
      </c>
      <c r="C16" s="988" t="s">
        <v>144</v>
      </c>
      <c r="D16" s="1097">
        <v>14</v>
      </c>
      <c r="E16" s="1099">
        <f t="shared" si="0"/>
        <v>15</v>
      </c>
      <c r="F16" s="606">
        <f t="shared" si="2"/>
        <v>0</v>
      </c>
      <c r="G16" s="607">
        <f t="shared" si="1"/>
        <v>0</v>
      </c>
      <c r="H16" s="608">
        <f t="shared" si="3"/>
        <v>15</v>
      </c>
      <c r="I16" s="613">
        <f t="shared" si="4"/>
        <v>0</v>
      </c>
      <c r="J16" s="418">
        <v>15</v>
      </c>
      <c r="K16" s="71"/>
      <c r="L16" s="62"/>
      <c r="M16" s="204"/>
      <c r="N16" s="71"/>
      <c r="O16" s="62"/>
      <c r="P16" s="318"/>
      <c r="Q16" s="71"/>
      <c r="R16" s="66"/>
      <c r="S16" s="474"/>
      <c r="T16" s="62"/>
      <c r="U16" s="71"/>
      <c r="V16" s="204"/>
      <c r="W16" s="62"/>
      <c r="X16" s="71"/>
      <c r="Y16" s="520"/>
      <c r="Z16" s="204"/>
      <c r="AA16" s="62"/>
      <c r="AB16" s="73"/>
      <c r="AC16" s="521"/>
      <c r="AD16" s="1122"/>
      <c r="AE16" s="827"/>
    </row>
    <row r="17" spans="1:31" s="63" customFormat="1" ht="15" customHeight="1" thickBot="1">
      <c r="A17" s="988" t="s">
        <v>406</v>
      </c>
      <c r="B17" s="990" t="s">
        <v>399</v>
      </c>
      <c r="C17" s="988" t="s">
        <v>144</v>
      </c>
      <c r="D17" s="1097">
        <v>15</v>
      </c>
      <c r="E17" s="1099">
        <f t="shared" si="0"/>
        <v>14</v>
      </c>
      <c r="F17" s="606">
        <f t="shared" si="2"/>
        <v>10</v>
      </c>
      <c r="G17" s="607">
        <f t="shared" si="1"/>
        <v>0</v>
      </c>
      <c r="H17" s="608">
        <f t="shared" si="3"/>
        <v>0</v>
      </c>
      <c r="I17" s="613">
        <f t="shared" si="4"/>
        <v>4</v>
      </c>
      <c r="J17" s="418"/>
      <c r="K17" s="71">
        <v>10</v>
      </c>
      <c r="L17" s="62"/>
      <c r="M17" s="204"/>
      <c r="N17" s="71"/>
      <c r="O17" s="62">
        <v>4</v>
      </c>
      <c r="P17" s="318"/>
      <c r="Q17" s="71"/>
      <c r="R17" s="66"/>
      <c r="S17" s="474"/>
      <c r="T17" s="62"/>
      <c r="U17" s="71"/>
      <c r="V17" s="204"/>
      <c r="W17" s="62"/>
      <c r="X17" s="71"/>
      <c r="Y17" s="520"/>
      <c r="Z17" s="204"/>
      <c r="AA17" s="62"/>
      <c r="AB17" s="71"/>
      <c r="AC17" s="520"/>
      <c r="AD17" s="1122"/>
      <c r="AE17" s="827"/>
    </row>
    <row r="18" spans="1:31" s="63" customFormat="1" ht="15" customHeight="1" thickBot="1">
      <c r="A18" s="988" t="s">
        <v>433</v>
      </c>
      <c r="B18" s="990" t="s">
        <v>380</v>
      </c>
      <c r="C18" s="988" t="s">
        <v>266</v>
      </c>
      <c r="D18" s="1097">
        <v>16</v>
      </c>
      <c r="E18" s="1099">
        <f t="shared" si="0"/>
        <v>10</v>
      </c>
      <c r="F18" s="606">
        <f t="shared" si="2"/>
        <v>0</v>
      </c>
      <c r="G18" s="607">
        <f t="shared" si="1"/>
        <v>0</v>
      </c>
      <c r="H18" s="608">
        <f t="shared" si="3"/>
        <v>10</v>
      </c>
      <c r="I18" s="613">
        <f t="shared" si="4"/>
        <v>0</v>
      </c>
      <c r="J18" s="418">
        <v>10</v>
      </c>
      <c r="K18" s="71"/>
      <c r="L18" s="62"/>
      <c r="M18" s="204"/>
      <c r="N18" s="71"/>
      <c r="O18" s="62"/>
      <c r="P18" s="318"/>
      <c r="Q18" s="73"/>
      <c r="R18" s="66"/>
      <c r="S18" s="474"/>
      <c r="T18" s="62"/>
      <c r="U18" s="73"/>
      <c r="V18" s="205"/>
      <c r="W18" s="62"/>
      <c r="X18" s="71"/>
      <c r="Y18" s="520"/>
      <c r="Z18" s="204"/>
      <c r="AA18" s="62"/>
      <c r="AB18" s="71"/>
      <c r="AC18" s="520"/>
      <c r="AD18" s="1122"/>
      <c r="AE18" s="827"/>
    </row>
    <row r="19" spans="1:31" s="63" customFormat="1" ht="15" customHeight="1" thickBot="1">
      <c r="A19" s="1110" t="s">
        <v>410</v>
      </c>
      <c r="B19" s="1112" t="s">
        <v>395</v>
      </c>
      <c r="C19" s="1110" t="s">
        <v>266</v>
      </c>
      <c r="D19" s="1097">
        <v>17</v>
      </c>
      <c r="E19" s="1099">
        <f t="shared" si="0"/>
        <v>8</v>
      </c>
      <c r="F19" s="606">
        <f t="shared" si="2"/>
        <v>0</v>
      </c>
      <c r="G19" s="607">
        <f t="shared" si="1"/>
        <v>0</v>
      </c>
      <c r="H19" s="608">
        <f t="shared" si="3"/>
        <v>8</v>
      </c>
      <c r="I19" s="613">
        <f t="shared" si="4"/>
        <v>0</v>
      </c>
      <c r="J19" s="418">
        <v>8</v>
      </c>
      <c r="K19" s="71"/>
      <c r="L19" s="62"/>
      <c r="M19" s="204"/>
      <c r="N19" s="71"/>
      <c r="O19" s="62"/>
      <c r="P19" s="318"/>
      <c r="Q19" s="71"/>
      <c r="R19" s="66"/>
      <c r="S19" s="474"/>
      <c r="T19" s="62"/>
      <c r="U19" s="71"/>
      <c r="V19" s="204"/>
      <c r="W19" s="62"/>
      <c r="X19" s="71"/>
      <c r="Y19" s="520"/>
      <c r="Z19" s="204"/>
      <c r="AA19" s="62"/>
      <c r="AB19" s="71"/>
      <c r="AC19" s="520"/>
      <c r="AD19" s="1122"/>
      <c r="AE19" s="827"/>
    </row>
    <row r="20" spans="1:31" s="63" customFormat="1" ht="15" customHeight="1" thickBot="1">
      <c r="A20" s="988" t="s">
        <v>435</v>
      </c>
      <c r="B20" s="990" t="s">
        <v>375</v>
      </c>
      <c r="C20" s="988" t="s">
        <v>18</v>
      </c>
      <c r="D20" s="1097">
        <v>17</v>
      </c>
      <c r="E20" s="1099">
        <f t="shared" si="0"/>
        <v>8</v>
      </c>
      <c r="F20" s="606">
        <f t="shared" si="2"/>
        <v>2</v>
      </c>
      <c r="G20" s="607">
        <f t="shared" si="1"/>
        <v>0</v>
      </c>
      <c r="H20" s="608">
        <f t="shared" si="3"/>
        <v>6</v>
      </c>
      <c r="I20" s="613">
        <f t="shared" si="4"/>
        <v>0</v>
      </c>
      <c r="J20" s="417">
        <v>6</v>
      </c>
      <c r="K20" s="73"/>
      <c r="L20" s="64"/>
      <c r="M20" s="205"/>
      <c r="N20" s="71">
        <v>2</v>
      </c>
      <c r="O20" s="62"/>
      <c r="P20" s="318"/>
      <c r="Q20" s="71"/>
      <c r="R20" s="66"/>
      <c r="S20" s="474"/>
      <c r="T20" s="62"/>
      <c r="U20" s="71"/>
      <c r="V20" s="204"/>
      <c r="W20" s="62"/>
      <c r="X20" s="73"/>
      <c r="Y20" s="521"/>
      <c r="Z20" s="205"/>
      <c r="AA20" s="64"/>
      <c r="AB20" s="71"/>
      <c r="AC20" s="520"/>
      <c r="AD20" s="1122"/>
      <c r="AE20" s="827"/>
    </row>
    <row r="21" spans="1:31" s="63" customFormat="1" ht="15" customHeight="1" thickBot="1">
      <c r="A21" s="493" t="s">
        <v>612</v>
      </c>
      <c r="B21" s="981" t="s">
        <v>583</v>
      </c>
      <c r="C21" s="412" t="s">
        <v>144</v>
      </c>
      <c r="D21" s="1097">
        <v>17</v>
      </c>
      <c r="E21" s="1099">
        <f t="shared" si="0"/>
        <v>8</v>
      </c>
      <c r="F21" s="606">
        <f t="shared" si="2"/>
        <v>0</v>
      </c>
      <c r="G21" s="607">
        <f t="shared" si="1"/>
        <v>0</v>
      </c>
      <c r="H21" s="608">
        <f t="shared" si="3"/>
        <v>0</v>
      </c>
      <c r="I21" s="613">
        <f t="shared" si="4"/>
        <v>8</v>
      </c>
      <c r="J21" s="418"/>
      <c r="K21" s="71"/>
      <c r="L21" s="62"/>
      <c r="M21" s="204"/>
      <c r="N21" s="71"/>
      <c r="O21" s="62">
        <v>8</v>
      </c>
      <c r="P21" s="318"/>
      <c r="Q21" s="71"/>
      <c r="R21" s="66"/>
      <c r="S21" s="474"/>
      <c r="T21" s="62"/>
      <c r="U21" s="71"/>
      <c r="V21" s="204"/>
      <c r="W21" s="62"/>
      <c r="X21" s="71"/>
      <c r="Y21" s="520"/>
      <c r="Z21" s="204"/>
      <c r="AA21" s="62"/>
      <c r="AB21" s="71"/>
      <c r="AC21" s="520"/>
      <c r="AD21" s="1122"/>
      <c r="AE21" s="827"/>
    </row>
    <row r="22" spans="1:31" s="63" customFormat="1" ht="15" customHeight="1" thickBot="1">
      <c r="A22" s="988" t="s">
        <v>416</v>
      </c>
      <c r="B22" s="990" t="s">
        <v>391</v>
      </c>
      <c r="C22" s="988" t="s">
        <v>269</v>
      </c>
      <c r="D22" s="1097">
        <v>20</v>
      </c>
      <c r="E22" s="1099">
        <f t="shared" si="0"/>
        <v>6</v>
      </c>
      <c r="F22" s="606">
        <f t="shared" si="2"/>
        <v>6</v>
      </c>
      <c r="G22" s="607">
        <f t="shared" si="1"/>
        <v>0</v>
      </c>
      <c r="H22" s="608">
        <f t="shared" si="3"/>
        <v>0</v>
      </c>
      <c r="I22" s="613">
        <f t="shared" si="4"/>
        <v>0</v>
      </c>
      <c r="J22" s="418"/>
      <c r="K22" s="71">
        <v>6</v>
      </c>
      <c r="L22" s="62"/>
      <c r="M22" s="204"/>
      <c r="N22" s="71"/>
      <c r="O22" s="62"/>
      <c r="P22" s="318"/>
      <c r="Q22" s="71"/>
      <c r="R22" s="66"/>
      <c r="S22" s="474"/>
      <c r="T22" s="62"/>
      <c r="U22" s="71"/>
      <c r="V22" s="204"/>
      <c r="W22" s="62"/>
      <c r="X22" s="71"/>
      <c r="Y22" s="520"/>
      <c r="Z22" s="204"/>
      <c r="AA22" s="62"/>
      <c r="AB22" s="71"/>
      <c r="AC22" s="520"/>
      <c r="AD22" s="1122"/>
      <c r="AE22" s="827"/>
    </row>
    <row r="23" spans="1:31" s="63" customFormat="1" ht="15" customHeight="1" thickBot="1">
      <c r="A23" s="988" t="s">
        <v>418</v>
      </c>
      <c r="B23" s="990" t="s">
        <v>3</v>
      </c>
      <c r="C23" s="988" t="s">
        <v>144</v>
      </c>
      <c r="D23" s="1097">
        <v>20</v>
      </c>
      <c r="E23" s="1099">
        <f t="shared" si="0"/>
        <v>6</v>
      </c>
      <c r="F23" s="606">
        <f t="shared" si="2"/>
        <v>6</v>
      </c>
      <c r="G23" s="607">
        <f t="shared" si="1"/>
        <v>0</v>
      </c>
      <c r="H23" s="608">
        <f t="shared" si="3"/>
        <v>0</v>
      </c>
      <c r="I23" s="613">
        <f t="shared" si="4"/>
        <v>0</v>
      </c>
      <c r="J23" s="418"/>
      <c r="K23" s="71"/>
      <c r="L23" s="62"/>
      <c r="M23" s="204"/>
      <c r="N23" s="71">
        <v>6</v>
      </c>
      <c r="O23" s="62"/>
      <c r="P23" s="318"/>
      <c r="Q23" s="71"/>
      <c r="R23" s="66"/>
      <c r="S23" s="474"/>
      <c r="T23" s="62"/>
      <c r="U23" s="71"/>
      <c r="V23" s="204"/>
      <c r="W23" s="62"/>
      <c r="X23" s="71"/>
      <c r="Y23" s="520"/>
      <c r="Z23" s="204"/>
      <c r="AA23" s="62"/>
      <c r="AB23" s="71"/>
      <c r="AC23" s="520"/>
      <c r="AD23" s="1122"/>
      <c r="AE23" s="827"/>
    </row>
    <row r="24" spans="1:31" s="63" customFormat="1" ht="15" customHeight="1" thickBot="1">
      <c r="A24" s="988" t="s">
        <v>434</v>
      </c>
      <c r="B24" s="990" t="s">
        <v>379</v>
      </c>
      <c r="C24" s="988" t="s">
        <v>161</v>
      </c>
      <c r="D24" s="1097">
        <v>20</v>
      </c>
      <c r="E24" s="1099">
        <f t="shared" si="0"/>
        <v>6</v>
      </c>
      <c r="F24" s="606">
        <f t="shared" si="2"/>
        <v>0</v>
      </c>
      <c r="G24" s="607">
        <f t="shared" si="1"/>
        <v>0</v>
      </c>
      <c r="H24" s="608">
        <f t="shared" si="3"/>
        <v>0</v>
      </c>
      <c r="I24" s="613">
        <f t="shared" si="4"/>
        <v>6</v>
      </c>
      <c r="J24" s="418"/>
      <c r="K24" s="71"/>
      <c r="L24" s="62"/>
      <c r="M24" s="204"/>
      <c r="N24" s="71"/>
      <c r="O24" s="62">
        <v>6</v>
      </c>
      <c r="P24" s="318"/>
      <c r="Q24" s="71"/>
      <c r="R24" s="66"/>
      <c r="S24" s="474"/>
      <c r="T24" s="62"/>
      <c r="U24" s="71"/>
      <c r="V24" s="204"/>
      <c r="W24" s="62"/>
      <c r="X24" s="71"/>
      <c r="Y24" s="520"/>
      <c r="Z24" s="204"/>
      <c r="AA24" s="62"/>
      <c r="AB24" s="71"/>
      <c r="AC24" s="520"/>
      <c r="AD24" s="1122"/>
      <c r="AE24" s="827"/>
    </row>
    <row r="25" spans="1:31" s="63" customFormat="1" ht="15" customHeight="1" thickBot="1">
      <c r="A25" s="988" t="s">
        <v>439</v>
      </c>
      <c r="B25" s="990" t="s">
        <v>377</v>
      </c>
      <c r="C25" s="988" t="s">
        <v>7</v>
      </c>
      <c r="D25" s="1097">
        <v>23</v>
      </c>
      <c r="E25" s="1099">
        <f t="shared" si="0"/>
        <v>4</v>
      </c>
      <c r="F25" s="606">
        <f t="shared" si="2"/>
        <v>0</v>
      </c>
      <c r="G25" s="607">
        <f t="shared" si="1"/>
        <v>2</v>
      </c>
      <c r="H25" s="608">
        <f t="shared" si="3"/>
        <v>0</v>
      </c>
      <c r="I25" s="613">
        <f t="shared" si="4"/>
        <v>2</v>
      </c>
      <c r="J25" s="418"/>
      <c r="K25" s="71"/>
      <c r="L25" s="62">
        <v>2</v>
      </c>
      <c r="M25" s="204">
        <v>2</v>
      </c>
      <c r="N25" s="71"/>
      <c r="O25" s="62"/>
      <c r="P25" s="318"/>
      <c r="Q25" s="71"/>
      <c r="R25" s="66"/>
      <c r="S25" s="474"/>
      <c r="T25" s="62"/>
      <c r="U25" s="71"/>
      <c r="V25" s="204"/>
      <c r="W25" s="62"/>
      <c r="X25" s="71"/>
      <c r="Y25" s="520"/>
      <c r="Z25" s="204"/>
      <c r="AA25" s="62"/>
      <c r="AB25" s="71"/>
      <c r="AC25" s="520"/>
      <c r="AD25" s="1122"/>
      <c r="AE25" s="827"/>
    </row>
    <row r="26" spans="1:31" s="63" customFormat="1" ht="15" customHeight="1" thickBot="1">
      <c r="A26" s="988" t="s">
        <v>419</v>
      </c>
      <c r="B26" s="990" t="s">
        <v>389</v>
      </c>
      <c r="C26" s="988" t="s">
        <v>237</v>
      </c>
      <c r="D26" s="1097">
        <v>23</v>
      </c>
      <c r="E26" s="1099">
        <f t="shared" si="0"/>
        <v>4</v>
      </c>
      <c r="F26" s="606">
        <f t="shared" si="2"/>
        <v>0</v>
      </c>
      <c r="G26" s="607">
        <f t="shared" si="1"/>
        <v>0</v>
      </c>
      <c r="H26" s="608">
        <f t="shared" si="3"/>
        <v>4</v>
      </c>
      <c r="I26" s="613">
        <f t="shared" si="4"/>
        <v>0</v>
      </c>
      <c r="J26" s="418">
        <v>4</v>
      </c>
      <c r="K26" s="71"/>
      <c r="L26" s="62"/>
      <c r="M26" s="204"/>
      <c r="N26" s="71"/>
      <c r="O26" s="62"/>
      <c r="P26" s="318"/>
      <c r="Q26" s="71"/>
      <c r="R26" s="66"/>
      <c r="S26" s="474"/>
      <c r="T26" s="62"/>
      <c r="U26" s="71"/>
      <c r="V26" s="204"/>
      <c r="W26" s="62"/>
      <c r="X26" s="71"/>
      <c r="Y26" s="520"/>
      <c r="Z26" s="204"/>
      <c r="AA26" s="62"/>
      <c r="AB26" s="71"/>
      <c r="AC26" s="520"/>
      <c r="AD26" s="1122"/>
      <c r="AE26" s="827"/>
    </row>
    <row r="27" spans="1:31" s="63" customFormat="1" ht="15" customHeight="1" thickBot="1">
      <c r="A27" s="1110" t="s">
        <v>413</v>
      </c>
      <c r="B27" s="1112" t="s">
        <v>14</v>
      </c>
      <c r="C27" s="1110" t="s">
        <v>269</v>
      </c>
      <c r="D27" s="1097">
        <v>23</v>
      </c>
      <c r="E27" s="1099">
        <f t="shared" si="0"/>
        <v>4</v>
      </c>
      <c r="F27" s="606">
        <f t="shared" si="2"/>
        <v>4</v>
      </c>
      <c r="G27" s="607">
        <f t="shared" si="1"/>
        <v>0</v>
      </c>
      <c r="H27" s="608">
        <f t="shared" si="3"/>
        <v>0</v>
      </c>
      <c r="I27" s="613">
        <f t="shared" si="4"/>
        <v>0</v>
      </c>
      <c r="J27" s="418"/>
      <c r="K27" s="71">
        <v>4</v>
      </c>
      <c r="L27" s="62"/>
      <c r="M27" s="204"/>
      <c r="N27" s="71"/>
      <c r="O27" s="62"/>
      <c r="P27" s="318"/>
      <c r="Q27" s="71"/>
      <c r="R27" s="66"/>
      <c r="S27" s="474"/>
      <c r="T27" s="62"/>
      <c r="U27" s="71"/>
      <c r="V27" s="204"/>
      <c r="W27" s="62"/>
      <c r="X27" s="71"/>
      <c r="Y27" s="520"/>
      <c r="Z27" s="204"/>
      <c r="AA27" s="62"/>
      <c r="AB27" s="71"/>
      <c r="AC27" s="520"/>
      <c r="AD27" s="1122"/>
      <c r="AE27" s="827"/>
    </row>
    <row r="28" spans="1:31" s="63" customFormat="1" ht="15" customHeight="1" thickBot="1">
      <c r="A28" s="493" t="s">
        <v>574</v>
      </c>
      <c r="B28" s="981" t="s">
        <v>575</v>
      </c>
      <c r="C28" s="412" t="s">
        <v>576</v>
      </c>
      <c r="D28" s="1097">
        <v>23</v>
      </c>
      <c r="E28" s="1099">
        <f t="shared" si="0"/>
        <v>4</v>
      </c>
      <c r="F28" s="606">
        <f t="shared" si="2"/>
        <v>4</v>
      </c>
      <c r="G28" s="607">
        <f t="shared" si="1"/>
        <v>0</v>
      </c>
      <c r="H28" s="608">
        <f t="shared" si="3"/>
        <v>0</v>
      </c>
      <c r="I28" s="613">
        <f t="shared" si="4"/>
        <v>0</v>
      </c>
      <c r="J28" s="418"/>
      <c r="K28" s="71"/>
      <c r="L28" s="62"/>
      <c r="M28" s="204"/>
      <c r="N28" s="71">
        <v>4</v>
      </c>
      <c r="O28" s="62"/>
      <c r="P28" s="318"/>
      <c r="Q28" s="71"/>
      <c r="R28" s="66"/>
      <c r="S28" s="474"/>
      <c r="T28" s="62"/>
      <c r="U28" s="71"/>
      <c r="V28" s="204"/>
      <c r="W28" s="62"/>
      <c r="X28" s="71"/>
      <c r="Y28" s="520"/>
      <c r="Z28" s="204"/>
      <c r="AA28" s="62"/>
      <c r="AB28" s="71"/>
      <c r="AC28" s="520"/>
      <c r="AD28" s="1122"/>
      <c r="AE28" s="827"/>
    </row>
    <row r="29" spans="1:31" s="63" customFormat="1" ht="15" customHeight="1" thickBot="1">
      <c r="A29" s="493" t="s">
        <v>613</v>
      </c>
      <c r="B29" s="981" t="s">
        <v>614</v>
      </c>
      <c r="C29" s="412" t="s">
        <v>144</v>
      </c>
      <c r="D29" s="1097">
        <v>23</v>
      </c>
      <c r="E29" s="1099">
        <f t="shared" si="0"/>
        <v>4</v>
      </c>
      <c r="F29" s="606">
        <f t="shared" si="2"/>
        <v>4</v>
      </c>
      <c r="G29" s="607">
        <f t="shared" si="1"/>
        <v>0</v>
      </c>
      <c r="H29" s="608">
        <f t="shared" si="3"/>
        <v>0</v>
      </c>
      <c r="I29" s="613">
        <f t="shared" si="4"/>
        <v>0</v>
      </c>
      <c r="J29" s="418"/>
      <c r="K29" s="71"/>
      <c r="L29" s="62"/>
      <c r="M29" s="204"/>
      <c r="N29" s="71"/>
      <c r="O29" s="62"/>
      <c r="P29" s="318">
        <v>4</v>
      </c>
      <c r="Q29" s="71"/>
      <c r="R29" s="66"/>
      <c r="S29" s="474"/>
      <c r="T29" s="62"/>
      <c r="U29" s="71"/>
      <c r="V29" s="204"/>
      <c r="W29" s="62"/>
      <c r="X29" s="71"/>
      <c r="Y29" s="520"/>
      <c r="Z29" s="204"/>
      <c r="AA29" s="62"/>
      <c r="AB29" s="71"/>
      <c r="AC29" s="520"/>
      <c r="AD29" s="1122"/>
      <c r="AE29" s="827"/>
    </row>
    <row r="30" spans="1:31" s="63" customFormat="1" ht="15" customHeight="1" thickBot="1">
      <c r="A30" s="493" t="s">
        <v>615</v>
      </c>
      <c r="B30" s="981" t="s">
        <v>226</v>
      </c>
      <c r="C30" s="412" t="s">
        <v>287</v>
      </c>
      <c r="D30" s="1097">
        <v>23</v>
      </c>
      <c r="E30" s="1099">
        <f t="shared" si="0"/>
        <v>4</v>
      </c>
      <c r="F30" s="606">
        <f t="shared" si="2"/>
        <v>4</v>
      </c>
      <c r="G30" s="607">
        <f t="shared" si="1"/>
        <v>0</v>
      </c>
      <c r="H30" s="608">
        <f t="shared" si="3"/>
        <v>0</v>
      </c>
      <c r="I30" s="613">
        <f t="shared" si="4"/>
        <v>0</v>
      </c>
      <c r="J30" s="418"/>
      <c r="K30" s="71"/>
      <c r="L30" s="62"/>
      <c r="M30" s="204"/>
      <c r="N30" s="71"/>
      <c r="O30" s="62"/>
      <c r="P30" s="318">
        <v>2</v>
      </c>
      <c r="Q30" s="71">
        <v>2</v>
      </c>
      <c r="R30" s="66"/>
      <c r="S30" s="474"/>
      <c r="T30" s="62"/>
      <c r="U30" s="71"/>
      <c r="V30" s="204"/>
      <c r="W30" s="62"/>
      <c r="X30" s="71"/>
      <c r="Y30" s="520"/>
      <c r="Z30" s="204"/>
      <c r="AA30" s="62"/>
      <c r="AB30" s="71"/>
      <c r="AC30" s="520"/>
      <c r="AD30" s="1122"/>
      <c r="AE30" s="827"/>
    </row>
    <row r="31" spans="1:31" s="63" customFormat="1" ht="15" customHeight="1" thickBot="1">
      <c r="A31" s="987" t="s">
        <v>404</v>
      </c>
      <c r="B31" s="982" t="s">
        <v>218</v>
      </c>
      <c r="C31" s="1235" t="s">
        <v>161</v>
      </c>
      <c r="D31" s="1097">
        <v>23</v>
      </c>
      <c r="E31" s="1099">
        <f t="shared" si="0"/>
        <v>4</v>
      </c>
      <c r="F31" s="606">
        <f t="shared" si="2"/>
        <v>4</v>
      </c>
      <c r="G31" s="607">
        <f t="shared" si="1"/>
        <v>0</v>
      </c>
      <c r="H31" s="608">
        <f t="shared" si="3"/>
        <v>0</v>
      </c>
      <c r="I31" s="613">
        <f t="shared" si="4"/>
        <v>0</v>
      </c>
      <c r="J31" s="418"/>
      <c r="K31" s="71"/>
      <c r="L31" s="62"/>
      <c r="M31" s="204"/>
      <c r="N31" s="71"/>
      <c r="O31" s="62"/>
      <c r="P31" s="318"/>
      <c r="Q31" s="71">
        <v>4</v>
      </c>
      <c r="R31" s="66"/>
      <c r="S31" s="474"/>
      <c r="T31" s="62"/>
      <c r="U31" s="71"/>
      <c r="V31" s="204"/>
      <c r="W31" s="62"/>
      <c r="X31" s="71"/>
      <c r="Y31" s="520"/>
      <c r="Z31" s="204"/>
      <c r="AA31" s="62"/>
      <c r="AB31" s="71"/>
      <c r="AC31" s="520"/>
      <c r="AD31" s="1123"/>
      <c r="AE31" s="828"/>
    </row>
    <row r="32" spans="1:31" s="63" customFormat="1" ht="15" customHeight="1" thickBot="1">
      <c r="A32" s="988" t="s">
        <v>420</v>
      </c>
      <c r="B32" s="990" t="s">
        <v>334</v>
      </c>
      <c r="C32" s="988" t="s">
        <v>144</v>
      </c>
      <c r="D32" s="1097">
        <v>30</v>
      </c>
      <c r="E32" s="1099">
        <f t="shared" si="0"/>
        <v>2</v>
      </c>
      <c r="F32" s="606">
        <f t="shared" si="2"/>
        <v>2</v>
      </c>
      <c r="G32" s="607">
        <f t="shared" si="1"/>
        <v>0</v>
      </c>
      <c r="H32" s="608">
        <f t="shared" si="3"/>
        <v>0</v>
      </c>
      <c r="I32" s="613">
        <f t="shared" si="4"/>
        <v>0</v>
      </c>
      <c r="J32" s="418"/>
      <c r="K32" s="71">
        <v>2</v>
      </c>
      <c r="L32" s="62"/>
      <c r="M32" s="204"/>
      <c r="N32" s="71"/>
      <c r="O32" s="62"/>
      <c r="P32" s="318"/>
      <c r="Q32" s="71"/>
      <c r="R32" s="66"/>
      <c r="S32" s="474"/>
      <c r="T32" s="62"/>
      <c r="U32" s="71"/>
      <c r="V32" s="204"/>
      <c r="W32" s="62"/>
      <c r="X32" s="71"/>
      <c r="Y32" s="520"/>
      <c r="Z32" s="204"/>
      <c r="AA32" s="62"/>
      <c r="AB32" s="71"/>
      <c r="AC32" s="520"/>
      <c r="AD32" s="1122"/>
      <c r="AE32" s="827"/>
    </row>
    <row r="33" spans="1:31" s="63" customFormat="1" ht="15" customHeight="1" thickBot="1">
      <c r="A33" s="988" t="s">
        <v>429</v>
      </c>
      <c r="B33" s="990" t="s">
        <v>14</v>
      </c>
      <c r="C33" s="988" t="s">
        <v>267</v>
      </c>
      <c r="D33" s="1097">
        <v>30</v>
      </c>
      <c r="E33" s="1099">
        <f t="shared" si="0"/>
        <v>2</v>
      </c>
      <c r="F33" s="606">
        <f t="shared" si="2"/>
        <v>0</v>
      </c>
      <c r="G33" s="607">
        <f t="shared" si="1"/>
        <v>0</v>
      </c>
      <c r="H33" s="608">
        <f t="shared" si="3"/>
        <v>0</v>
      </c>
      <c r="I33" s="613">
        <f t="shared" si="4"/>
        <v>2</v>
      </c>
      <c r="J33" s="418"/>
      <c r="K33" s="71"/>
      <c r="L33" s="62"/>
      <c r="M33" s="204"/>
      <c r="N33" s="71"/>
      <c r="O33" s="62">
        <v>2</v>
      </c>
      <c r="P33" s="318"/>
      <c r="Q33" s="73"/>
      <c r="R33" s="66"/>
      <c r="S33" s="474"/>
      <c r="T33" s="62"/>
      <c r="U33" s="73"/>
      <c r="V33" s="205"/>
      <c r="W33" s="62"/>
      <c r="X33" s="71"/>
      <c r="Y33" s="520"/>
      <c r="Z33" s="204"/>
      <c r="AA33" s="62"/>
      <c r="AB33" s="73"/>
      <c r="AC33" s="521"/>
      <c r="AD33" s="1123"/>
      <c r="AE33" s="828"/>
    </row>
    <row r="34" spans="1:31" s="63" customFormat="1" ht="15" customHeight="1" thickBot="1">
      <c r="A34" s="988" t="s">
        <v>438</v>
      </c>
      <c r="B34" s="990" t="s">
        <v>323</v>
      </c>
      <c r="C34" s="988" t="s">
        <v>7</v>
      </c>
      <c r="D34" s="1097">
        <v>32</v>
      </c>
      <c r="E34" s="1099">
        <f t="shared" si="0"/>
        <v>1</v>
      </c>
      <c r="F34" s="606">
        <f t="shared" si="2"/>
        <v>0</v>
      </c>
      <c r="G34" s="607">
        <f t="shared" si="1"/>
        <v>1</v>
      </c>
      <c r="H34" s="608">
        <f t="shared" si="3"/>
        <v>0</v>
      </c>
      <c r="I34" s="613">
        <f t="shared" si="4"/>
        <v>0</v>
      </c>
      <c r="J34" s="418"/>
      <c r="K34" s="71"/>
      <c r="L34" s="62"/>
      <c r="M34" s="204">
        <v>1</v>
      </c>
      <c r="N34" s="71"/>
      <c r="O34" s="62"/>
      <c r="P34" s="318"/>
      <c r="Q34" s="71"/>
      <c r="R34" s="66"/>
      <c r="S34" s="474"/>
      <c r="T34" s="62"/>
      <c r="U34" s="71"/>
      <c r="V34" s="204"/>
      <c r="W34" s="62"/>
      <c r="X34" s="71"/>
      <c r="Y34" s="520"/>
      <c r="Z34" s="204"/>
      <c r="AA34" s="62"/>
      <c r="AB34" s="71"/>
      <c r="AC34" s="520"/>
      <c r="AD34" s="1122"/>
      <c r="AE34" s="827"/>
    </row>
    <row r="35" spans="1:31" s="63" customFormat="1" ht="15" customHeight="1" thickBot="1">
      <c r="A35" s="493" t="s">
        <v>621</v>
      </c>
      <c r="B35" s="981" t="s">
        <v>622</v>
      </c>
      <c r="C35" s="412" t="s">
        <v>161</v>
      </c>
      <c r="D35" s="1097"/>
      <c r="E35" s="1099">
        <f aca="true" t="shared" si="5" ref="E35:E63">F35+G35++H35+I35</f>
        <v>0</v>
      </c>
      <c r="F35" s="606">
        <f t="shared" si="2"/>
        <v>0</v>
      </c>
      <c r="G35" s="607">
        <f aca="true" t="shared" si="6" ref="G35:G63">SUM(M35,U35,Z35,AD35)</f>
        <v>0</v>
      </c>
      <c r="H35" s="608">
        <f t="shared" si="3"/>
        <v>0</v>
      </c>
      <c r="I35" s="613">
        <f t="shared" si="4"/>
        <v>0</v>
      </c>
      <c r="J35" s="418"/>
      <c r="K35" s="71"/>
      <c r="L35" s="62"/>
      <c r="M35" s="204"/>
      <c r="N35" s="71"/>
      <c r="O35" s="62"/>
      <c r="P35" s="318"/>
      <c r="Q35" s="71"/>
      <c r="R35" s="66"/>
      <c r="S35" s="474"/>
      <c r="T35" s="62"/>
      <c r="U35" s="71"/>
      <c r="V35" s="204"/>
      <c r="W35" s="62"/>
      <c r="X35" s="73"/>
      <c r="Y35" s="521"/>
      <c r="Z35" s="205"/>
      <c r="AA35" s="64"/>
      <c r="AB35" s="73"/>
      <c r="AC35" s="521"/>
      <c r="AD35" s="1122"/>
      <c r="AE35" s="827"/>
    </row>
    <row r="36" spans="1:31" s="63" customFormat="1" ht="15" customHeight="1" thickBot="1">
      <c r="A36" s="493" t="s">
        <v>623</v>
      </c>
      <c r="B36" s="981" t="s">
        <v>293</v>
      </c>
      <c r="C36" s="412" t="s">
        <v>8</v>
      </c>
      <c r="D36" s="1097"/>
      <c r="E36" s="1099">
        <f t="shared" si="5"/>
        <v>0</v>
      </c>
      <c r="F36" s="606">
        <f t="shared" si="2"/>
        <v>0</v>
      </c>
      <c r="G36" s="607">
        <f t="shared" si="6"/>
        <v>0</v>
      </c>
      <c r="H36" s="608">
        <f t="shared" si="3"/>
        <v>0</v>
      </c>
      <c r="I36" s="613">
        <f t="shared" si="4"/>
        <v>0</v>
      </c>
      <c r="J36" s="418"/>
      <c r="K36" s="71"/>
      <c r="L36" s="62"/>
      <c r="M36" s="204"/>
      <c r="N36" s="71"/>
      <c r="O36" s="62"/>
      <c r="P36" s="318"/>
      <c r="Q36" s="71"/>
      <c r="R36" s="66"/>
      <c r="S36" s="474"/>
      <c r="T36" s="62"/>
      <c r="U36" s="71"/>
      <c r="V36" s="204"/>
      <c r="W36" s="62"/>
      <c r="X36" s="71"/>
      <c r="Y36" s="520"/>
      <c r="Z36" s="204"/>
      <c r="AA36" s="62"/>
      <c r="AB36" s="71"/>
      <c r="AC36" s="520"/>
      <c r="AD36" s="1123"/>
      <c r="AE36" s="828"/>
    </row>
    <row r="37" spans="1:31" s="63" customFormat="1" ht="15" customHeight="1" thickBot="1">
      <c r="A37" s="988" t="s">
        <v>436</v>
      </c>
      <c r="B37" s="990" t="s">
        <v>378</v>
      </c>
      <c r="C37" s="988" t="s">
        <v>264</v>
      </c>
      <c r="D37" s="1097"/>
      <c r="E37" s="1099">
        <f t="shared" si="5"/>
        <v>0</v>
      </c>
      <c r="F37" s="606">
        <f t="shared" si="2"/>
        <v>0</v>
      </c>
      <c r="G37" s="607">
        <f t="shared" si="6"/>
        <v>0</v>
      </c>
      <c r="H37" s="608">
        <f t="shared" si="3"/>
        <v>0</v>
      </c>
      <c r="I37" s="613">
        <f t="shared" si="4"/>
        <v>0</v>
      </c>
      <c r="J37" s="418"/>
      <c r="K37" s="71"/>
      <c r="L37" s="62"/>
      <c r="M37" s="204"/>
      <c r="N37" s="71"/>
      <c r="O37" s="62"/>
      <c r="P37" s="318"/>
      <c r="Q37" s="71"/>
      <c r="R37" s="66"/>
      <c r="S37" s="474"/>
      <c r="T37" s="62"/>
      <c r="U37" s="71"/>
      <c r="V37" s="204"/>
      <c r="W37" s="62"/>
      <c r="X37" s="71"/>
      <c r="Y37" s="520"/>
      <c r="Z37" s="204"/>
      <c r="AA37" s="62"/>
      <c r="AB37" s="71"/>
      <c r="AC37" s="520"/>
      <c r="AD37" s="1122"/>
      <c r="AE37" s="827"/>
    </row>
    <row r="38" spans="1:31" s="63" customFormat="1" ht="15" customHeight="1" thickBot="1">
      <c r="A38" s="988" t="s">
        <v>430</v>
      </c>
      <c r="B38" s="990" t="s">
        <v>173</v>
      </c>
      <c r="C38" s="988" t="s">
        <v>7</v>
      </c>
      <c r="D38" s="1097"/>
      <c r="E38" s="1099">
        <f t="shared" si="5"/>
        <v>0</v>
      </c>
      <c r="F38" s="606">
        <f t="shared" si="2"/>
        <v>0</v>
      </c>
      <c r="G38" s="607">
        <f t="shared" si="6"/>
        <v>0</v>
      </c>
      <c r="H38" s="608">
        <f t="shared" si="3"/>
        <v>0</v>
      </c>
      <c r="I38" s="613">
        <f t="shared" si="4"/>
        <v>0</v>
      </c>
      <c r="J38" s="418"/>
      <c r="K38" s="71"/>
      <c r="L38" s="62"/>
      <c r="M38" s="204"/>
      <c r="N38" s="71"/>
      <c r="O38" s="62"/>
      <c r="P38" s="318"/>
      <c r="Q38" s="71"/>
      <c r="R38" s="66"/>
      <c r="S38" s="474"/>
      <c r="T38" s="62"/>
      <c r="U38" s="71"/>
      <c r="V38" s="204"/>
      <c r="W38" s="62"/>
      <c r="X38" s="71"/>
      <c r="Y38" s="520"/>
      <c r="Z38" s="204"/>
      <c r="AA38" s="62"/>
      <c r="AB38" s="73"/>
      <c r="AC38" s="521"/>
      <c r="AD38" s="1122"/>
      <c r="AE38" s="827"/>
    </row>
    <row r="39" spans="1:31" s="63" customFormat="1" ht="15" customHeight="1" thickBot="1">
      <c r="A39" s="988" t="s">
        <v>428</v>
      </c>
      <c r="B39" s="990" t="s">
        <v>383</v>
      </c>
      <c r="C39" s="988" t="s">
        <v>215</v>
      </c>
      <c r="D39" s="1097"/>
      <c r="E39" s="1099">
        <f t="shared" si="5"/>
        <v>0</v>
      </c>
      <c r="F39" s="606">
        <f t="shared" si="2"/>
        <v>0</v>
      </c>
      <c r="G39" s="607">
        <f t="shared" si="6"/>
        <v>0</v>
      </c>
      <c r="H39" s="608">
        <f t="shared" si="3"/>
        <v>0</v>
      </c>
      <c r="I39" s="613">
        <f t="shared" si="4"/>
        <v>0</v>
      </c>
      <c r="J39" s="418"/>
      <c r="K39" s="71"/>
      <c r="L39" s="62"/>
      <c r="M39" s="204"/>
      <c r="N39" s="71"/>
      <c r="O39" s="62"/>
      <c r="P39" s="318"/>
      <c r="Q39" s="71"/>
      <c r="R39" s="66"/>
      <c r="S39" s="474"/>
      <c r="T39" s="62"/>
      <c r="U39" s="71"/>
      <c r="V39" s="204"/>
      <c r="W39" s="62"/>
      <c r="X39" s="71"/>
      <c r="Y39" s="520"/>
      <c r="Z39" s="204"/>
      <c r="AA39" s="62"/>
      <c r="AB39" s="71"/>
      <c r="AC39" s="520"/>
      <c r="AD39" s="1122"/>
      <c r="AE39" s="827"/>
    </row>
    <row r="40" spans="1:31" s="63" customFormat="1" ht="15" customHeight="1" thickBot="1">
      <c r="A40" s="988" t="s">
        <v>426</v>
      </c>
      <c r="B40" s="990" t="s">
        <v>384</v>
      </c>
      <c r="C40" s="988" t="s">
        <v>215</v>
      </c>
      <c r="D40" s="1097"/>
      <c r="E40" s="1099">
        <f t="shared" si="5"/>
        <v>0</v>
      </c>
      <c r="F40" s="606">
        <f t="shared" si="2"/>
        <v>0</v>
      </c>
      <c r="G40" s="607">
        <f t="shared" si="6"/>
        <v>0</v>
      </c>
      <c r="H40" s="608">
        <f t="shared" si="3"/>
        <v>0</v>
      </c>
      <c r="I40" s="613">
        <f t="shared" si="4"/>
        <v>0</v>
      </c>
      <c r="J40" s="418"/>
      <c r="K40" s="71"/>
      <c r="L40" s="62"/>
      <c r="M40" s="204"/>
      <c r="N40" s="71"/>
      <c r="O40" s="62"/>
      <c r="P40" s="318"/>
      <c r="Q40" s="73"/>
      <c r="R40" s="66"/>
      <c r="S40" s="474"/>
      <c r="T40" s="62"/>
      <c r="U40" s="73"/>
      <c r="V40" s="205"/>
      <c r="W40" s="62"/>
      <c r="X40" s="73"/>
      <c r="Y40" s="521"/>
      <c r="Z40" s="205"/>
      <c r="AA40" s="64"/>
      <c r="AB40" s="71"/>
      <c r="AC40" s="520"/>
      <c r="AD40" s="1122"/>
      <c r="AE40" s="827"/>
    </row>
    <row r="41" spans="1:31" s="63" customFormat="1" ht="15" customHeight="1" thickBot="1">
      <c r="A41" s="988" t="s">
        <v>425</v>
      </c>
      <c r="B41" s="990" t="s">
        <v>385</v>
      </c>
      <c r="C41" s="988" t="s">
        <v>161</v>
      </c>
      <c r="D41" s="1097"/>
      <c r="E41" s="1099">
        <f t="shared" si="5"/>
        <v>0</v>
      </c>
      <c r="F41" s="606">
        <f t="shared" si="2"/>
        <v>0</v>
      </c>
      <c r="G41" s="607">
        <f t="shared" si="6"/>
        <v>0</v>
      </c>
      <c r="H41" s="608">
        <f t="shared" si="3"/>
        <v>0</v>
      </c>
      <c r="I41" s="613">
        <f t="shared" si="4"/>
        <v>0</v>
      </c>
      <c r="J41" s="418"/>
      <c r="K41" s="71"/>
      <c r="L41" s="62"/>
      <c r="M41" s="204"/>
      <c r="N41" s="71"/>
      <c r="O41" s="62"/>
      <c r="P41" s="318"/>
      <c r="Q41" s="71"/>
      <c r="R41" s="66"/>
      <c r="S41" s="474"/>
      <c r="T41" s="62"/>
      <c r="U41" s="71"/>
      <c r="V41" s="204"/>
      <c r="W41" s="62"/>
      <c r="X41" s="71"/>
      <c r="Y41" s="520"/>
      <c r="Z41" s="204"/>
      <c r="AA41" s="62"/>
      <c r="AB41" s="71"/>
      <c r="AC41" s="520"/>
      <c r="AD41" s="1122"/>
      <c r="AE41" s="827"/>
    </row>
    <row r="42" spans="1:31" s="63" customFormat="1" ht="15" customHeight="1" thickBot="1">
      <c r="A42" s="988" t="s">
        <v>424</v>
      </c>
      <c r="B42" s="990" t="s">
        <v>386</v>
      </c>
      <c r="C42" s="988" t="s">
        <v>266</v>
      </c>
      <c r="D42" s="1097"/>
      <c r="E42" s="1099">
        <f t="shared" si="5"/>
        <v>0</v>
      </c>
      <c r="F42" s="606">
        <f t="shared" si="2"/>
        <v>0</v>
      </c>
      <c r="G42" s="607">
        <f t="shared" si="6"/>
        <v>0</v>
      </c>
      <c r="H42" s="608">
        <f t="shared" si="3"/>
        <v>0</v>
      </c>
      <c r="I42" s="613">
        <f t="shared" si="4"/>
        <v>0</v>
      </c>
      <c r="J42" s="418"/>
      <c r="K42" s="71"/>
      <c r="L42" s="62"/>
      <c r="M42" s="204"/>
      <c r="N42" s="73"/>
      <c r="O42" s="62"/>
      <c r="P42" s="318"/>
      <c r="Q42" s="71"/>
      <c r="R42" s="66"/>
      <c r="S42" s="474"/>
      <c r="T42" s="62"/>
      <c r="U42" s="71"/>
      <c r="V42" s="204"/>
      <c r="W42" s="62"/>
      <c r="X42" s="71"/>
      <c r="Y42" s="520"/>
      <c r="Z42" s="204"/>
      <c r="AA42" s="62"/>
      <c r="AB42" s="71"/>
      <c r="AC42" s="520"/>
      <c r="AD42" s="1122"/>
      <c r="AE42" s="827"/>
    </row>
    <row r="43" spans="1:31" s="63" customFormat="1" ht="15" customHeight="1" thickBot="1">
      <c r="A43" s="988" t="s">
        <v>423</v>
      </c>
      <c r="B43" s="990" t="s">
        <v>293</v>
      </c>
      <c r="C43" s="988" t="s">
        <v>144</v>
      </c>
      <c r="D43" s="1097"/>
      <c r="E43" s="1099">
        <f t="shared" si="5"/>
        <v>0</v>
      </c>
      <c r="F43" s="606">
        <f t="shared" si="2"/>
        <v>0</v>
      </c>
      <c r="G43" s="607">
        <f t="shared" si="6"/>
        <v>0</v>
      </c>
      <c r="H43" s="608">
        <f t="shared" si="3"/>
        <v>0</v>
      </c>
      <c r="I43" s="613">
        <f t="shared" si="4"/>
        <v>0</v>
      </c>
      <c r="J43" s="418"/>
      <c r="K43" s="71"/>
      <c r="L43" s="62"/>
      <c r="M43" s="204"/>
      <c r="N43" s="71"/>
      <c r="O43" s="62"/>
      <c r="P43" s="318"/>
      <c r="Q43" s="73"/>
      <c r="R43" s="66"/>
      <c r="S43" s="474"/>
      <c r="T43" s="62"/>
      <c r="U43" s="73"/>
      <c r="V43" s="205"/>
      <c r="W43" s="62"/>
      <c r="X43" s="73"/>
      <c r="Y43" s="521"/>
      <c r="Z43" s="205"/>
      <c r="AA43" s="64"/>
      <c r="AB43" s="71"/>
      <c r="AC43" s="520"/>
      <c r="AD43" s="1122"/>
      <c r="AE43" s="827"/>
    </row>
    <row r="44" spans="1:31" s="63" customFormat="1" ht="15" customHeight="1" thickBot="1">
      <c r="A44" s="988" t="s">
        <v>422</v>
      </c>
      <c r="B44" s="990" t="s">
        <v>387</v>
      </c>
      <c r="C44" s="988" t="s">
        <v>237</v>
      </c>
      <c r="D44" s="1097"/>
      <c r="E44" s="1099">
        <f t="shared" si="5"/>
        <v>0</v>
      </c>
      <c r="F44" s="606">
        <f t="shared" si="2"/>
        <v>0</v>
      </c>
      <c r="G44" s="607">
        <f t="shared" si="6"/>
        <v>0</v>
      </c>
      <c r="H44" s="608">
        <f t="shared" si="3"/>
        <v>0</v>
      </c>
      <c r="I44" s="613">
        <f t="shared" si="4"/>
        <v>0</v>
      </c>
      <c r="J44" s="418"/>
      <c r="K44" s="71"/>
      <c r="L44" s="62"/>
      <c r="M44" s="204"/>
      <c r="N44" s="73"/>
      <c r="O44" s="62"/>
      <c r="P44" s="318"/>
      <c r="Q44" s="71"/>
      <c r="R44" s="66"/>
      <c r="S44" s="474"/>
      <c r="T44" s="62"/>
      <c r="U44" s="71"/>
      <c r="V44" s="204"/>
      <c r="W44" s="62"/>
      <c r="X44" s="71"/>
      <c r="Y44" s="520"/>
      <c r="Z44" s="204"/>
      <c r="AA44" s="62"/>
      <c r="AB44" s="71"/>
      <c r="AC44" s="520"/>
      <c r="AD44" s="1122"/>
      <c r="AE44" s="827"/>
    </row>
    <row r="45" spans="1:31" s="63" customFormat="1" ht="15" customHeight="1" thickBot="1">
      <c r="A45" s="1110" t="s">
        <v>421</v>
      </c>
      <c r="B45" s="1112" t="s">
        <v>388</v>
      </c>
      <c r="C45" s="1110" t="s">
        <v>268</v>
      </c>
      <c r="D45" s="1097"/>
      <c r="E45" s="1099">
        <f t="shared" si="5"/>
        <v>0</v>
      </c>
      <c r="F45" s="606">
        <f t="shared" si="2"/>
        <v>0</v>
      </c>
      <c r="G45" s="607">
        <f t="shared" si="6"/>
        <v>0</v>
      </c>
      <c r="H45" s="608">
        <f t="shared" si="3"/>
        <v>0</v>
      </c>
      <c r="I45" s="613">
        <f t="shared" si="4"/>
        <v>0</v>
      </c>
      <c r="J45" s="418"/>
      <c r="K45" s="71"/>
      <c r="L45" s="62"/>
      <c r="M45" s="204"/>
      <c r="N45" s="71"/>
      <c r="O45" s="62"/>
      <c r="P45" s="318"/>
      <c r="Q45" s="71"/>
      <c r="R45" s="66"/>
      <c r="S45" s="474"/>
      <c r="T45" s="62"/>
      <c r="U45" s="71"/>
      <c r="V45" s="204"/>
      <c r="W45" s="62"/>
      <c r="X45" s="71"/>
      <c r="Y45" s="520"/>
      <c r="Z45" s="204"/>
      <c r="AA45" s="62"/>
      <c r="AB45" s="71"/>
      <c r="AC45" s="520"/>
      <c r="AD45" s="1122"/>
      <c r="AE45" s="827"/>
    </row>
    <row r="46" spans="1:31" s="63" customFormat="1" ht="15" customHeight="1" thickBot="1">
      <c r="A46" s="988" t="s">
        <v>417</v>
      </c>
      <c r="B46" s="990" t="s">
        <v>390</v>
      </c>
      <c r="C46" s="1170" t="s">
        <v>263</v>
      </c>
      <c r="D46" s="1100"/>
      <c r="E46" s="1099">
        <f t="shared" si="5"/>
        <v>0</v>
      </c>
      <c r="F46" s="606">
        <f t="shared" si="2"/>
        <v>0</v>
      </c>
      <c r="G46" s="607">
        <f t="shared" si="6"/>
        <v>0</v>
      </c>
      <c r="H46" s="608">
        <f t="shared" si="3"/>
        <v>0</v>
      </c>
      <c r="I46" s="613">
        <f t="shared" si="4"/>
        <v>0</v>
      </c>
      <c r="J46" s="417"/>
      <c r="K46" s="73"/>
      <c r="L46" s="64"/>
      <c r="M46" s="205"/>
      <c r="N46" s="73"/>
      <c r="O46" s="62"/>
      <c r="P46" s="318"/>
      <c r="Q46" s="71"/>
      <c r="R46" s="66"/>
      <c r="S46" s="474"/>
      <c r="T46" s="62"/>
      <c r="U46" s="71"/>
      <c r="V46" s="204"/>
      <c r="W46" s="62"/>
      <c r="X46" s="71"/>
      <c r="Y46" s="520"/>
      <c r="Z46" s="204"/>
      <c r="AA46" s="62"/>
      <c r="AB46" s="71"/>
      <c r="AC46" s="520"/>
      <c r="AD46" s="1122"/>
      <c r="AE46" s="827"/>
    </row>
    <row r="47" spans="1:31" s="63" customFormat="1" ht="15" customHeight="1" thickBot="1">
      <c r="A47" s="988" t="s">
        <v>415</v>
      </c>
      <c r="B47" s="990" t="s">
        <v>392</v>
      </c>
      <c r="C47" s="1170" t="s">
        <v>267</v>
      </c>
      <c r="D47" s="1100"/>
      <c r="E47" s="1099">
        <f t="shared" si="5"/>
        <v>0</v>
      </c>
      <c r="F47" s="606">
        <f t="shared" si="2"/>
        <v>0</v>
      </c>
      <c r="G47" s="607">
        <f t="shared" si="6"/>
        <v>0</v>
      </c>
      <c r="H47" s="608">
        <f t="shared" si="3"/>
        <v>0</v>
      </c>
      <c r="I47" s="613">
        <f t="shared" si="4"/>
        <v>0</v>
      </c>
      <c r="J47" s="417"/>
      <c r="K47" s="73"/>
      <c r="L47" s="64"/>
      <c r="M47" s="205"/>
      <c r="N47" s="71"/>
      <c r="O47" s="62"/>
      <c r="P47" s="318"/>
      <c r="Q47" s="71"/>
      <c r="R47" s="66"/>
      <c r="S47" s="474"/>
      <c r="T47" s="62"/>
      <c r="U47" s="71"/>
      <c r="V47" s="204"/>
      <c r="W47" s="62"/>
      <c r="X47" s="71"/>
      <c r="Y47" s="520"/>
      <c r="Z47" s="204"/>
      <c r="AA47" s="62"/>
      <c r="AB47" s="71"/>
      <c r="AC47" s="520"/>
      <c r="AD47" s="1122"/>
      <c r="AE47" s="827"/>
    </row>
    <row r="48" spans="1:31" s="63" customFormat="1" ht="15" customHeight="1" thickBot="1">
      <c r="A48" s="988" t="s">
        <v>414</v>
      </c>
      <c r="B48" s="990" t="s">
        <v>393</v>
      </c>
      <c r="C48" s="1170" t="s">
        <v>7</v>
      </c>
      <c r="D48" s="1100"/>
      <c r="E48" s="1099">
        <f t="shared" si="5"/>
        <v>0</v>
      </c>
      <c r="F48" s="606">
        <f t="shared" si="2"/>
        <v>0</v>
      </c>
      <c r="G48" s="607">
        <f t="shared" si="6"/>
        <v>0</v>
      </c>
      <c r="H48" s="608">
        <f t="shared" si="3"/>
        <v>0</v>
      </c>
      <c r="I48" s="613">
        <f t="shared" si="4"/>
        <v>0</v>
      </c>
      <c r="J48" s="418"/>
      <c r="K48" s="71"/>
      <c r="L48" s="62"/>
      <c r="M48" s="204"/>
      <c r="N48" s="71"/>
      <c r="O48" s="62"/>
      <c r="P48" s="318"/>
      <c r="Q48" s="71"/>
      <c r="R48" s="66"/>
      <c r="S48" s="474"/>
      <c r="T48" s="62"/>
      <c r="U48" s="71"/>
      <c r="V48" s="204"/>
      <c r="W48" s="62"/>
      <c r="X48" s="71"/>
      <c r="Y48" s="520"/>
      <c r="Z48" s="204"/>
      <c r="AA48" s="62"/>
      <c r="AB48" s="71"/>
      <c r="AC48" s="520"/>
      <c r="AD48" s="1122"/>
      <c r="AE48" s="827"/>
    </row>
    <row r="49" spans="1:31" s="63" customFormat="1" ht="15" customHeight="1" thickBot="1">
      <c r="A49" s="1110" t="s">
        <v>412</v>
      </c>
      <c r="B49" s="1112" t="s">
        <v>206</v>
      </c>
      <c r="C49" s="1234" t="s">
        <v>268</v>
      </c>
      <c r="D49" s="1100"/>
      <c r="E49" s="1099">
        <f t="shared" si="5"/>
        <v>0</v>
      </c>
      <c r="F49" s="606">
        <f t="shared" si="2"/>
        <v>0</v>
      </c>
      <c r="G49" s="607">
        <f t="shared" si="6"/>
        <v>0</v>
      </c>
      <c r="H49" s="608">
        <f t="shared" si="3"/>
        <v>0</v>
      </c>
      <c r="I49" s="613">
        <f t="shared" si="4"/>
        <v>0</v>
      </c>
      <c r="J49" s="417"/>
      <c r="K49" s="73"/>
      <c r="L49" s="64"/>
      <c r="M49" s="205"/>
      <c r="N49" s="71"/>
      <c r="O49" s="62"/>
      <c r="P49" s="318"/>
      <c r="Q49" s="71"/>
      <c r="R49" s="66"/>
      <c r="S49" s="474"/>
      <c r="T49" s="62"/>
      <c r="U49" s="71"/>
      <c r="V49" s="204"/>
      <c r="W49" s="62"/>
      <c r="X49" s="71"/>
      <c r="Y49" s="520"/>
      <c r="Z49" s="204"/>
      <c r="AA49" s="62"/>
      <c r="AB49" s="71"/>
      <c r="AC49" s="520"/>
      <c r="AD49" s="1122"/>
      <c r="AE49" s="827"/>
    </row>
    <row r="50" spans="1:31" s="63" customFormat="1" ht="15" customHeight="1" thickBot="1">
      <c r="A50" s="988" t="s">
        <v>409</v>
      </c>
      <c r="B50" s="990" t="s">
        <v>396</v>
      </c>
      <c r="C50" s="1170" t="s">
        <v>264</v>
      </c>
      <c r="D50" s="1100"/>
      <c r="E50" s="1099">
        <f t="shared" si="5"/>
        <v>0</v>
      </c>
      <c r="F50" s="606">
        <f t="shared" si="2"/>
        <v>0</v>
      </c>
      <c r="G50" s="607">
        <f t="shared" si="6"/>
        <v>0</v>
      </c>
      <c r="H50" s="608">
        <f t="shared" si="3"/>
        <v>0</v>
      </c>
      <c r="I50" s="613">
        <f t="shared" si="4"/>
        <v>0</v>
      </c>
      <c r="J50" s="418"/>
      <c r="K50" s="71"/>
      <c r="L50" s="62"/>
      <c r="M50" s="204"/>
      <c r="N50" s="71"/>
      <c r="O50" s="62"/>
      <c r="P50" s="318"/>
      <c r="Q50" s="71"/>
      <c r="R50" s="66"/>
      <c r="S50" s="474"/>
      <c r="T50" s="62"/>
      <c r="U50" s="71"/>
      <c r="V50" s="204"/>
      <c r="W50" s="62"/>
      <c r="X50" s="71"/>
      <c r="Y50" s="520"/>
      <c r="Z50" s="204"/>
      <c r="AA50" s="62"/>
      <c r="AB50" s="71"/>
      <c r="AC50" s="520"/>
      <c r="AD50" s="1122"/>
      <c r="AE50" s="827"/>
    </row>
    <row r="51" spans="1:31" s="63" customFormat="1" ht="15" customHeight="1" thickBot="1">
      <c r="A51" s="988" t="s">
        <v>408</v>
      </c>
      <c r="B51" s="990" t="s">
        <v>397</v>
      </c>
      <c r="C51" s="1170" t="s">
        <v>269</v>
      </c>
      <c r="D51" s="1100"/>
      <c r="E51" s="1099">
        <f t="shared" si="5"/>
        <v>0</v>
      </c>
      <c r="F51" s="606">
        <f t="shared" si="2"/>
        <v>0</v>
      </c>
      <c r="G51" s="607">
        <f t="shared" si="6"/>
        <v>0</v>
      </c>
      <c r="H51" s="608">
        <f t="shared" si="3"/>
        <v>0</v>
      </c>
      <c r="I51" s="613">
        <f t="shared" si="4"/>
        <v>0</v>
      </c>
      <c r="J51" s="418"/>
      <c r="K51" s="71"/>
      <c r="L51" s="62"/>
      <c r="M51" s="204"/>
      <c r="N51" s="71"/>
      <c r="O51" s="62"/>
      <c r="P51" s="318"/>
      <c r="Q51" s="71"/>
      <c r="R51" s="66"/>
      <c r="S51" s="474"/>
      <c r="T51" s="62"/>
      <c r="U51" s="71"/>
      <c r="V51" s="204"/>
      <c r="W51" s="62"/>
      <c r="X51" s="71"/>
      <c r="Y51" s="520"/>
      <c r="Z51" s="204"/>
      <c r="AA51" s="62"/>
      <c r="AB51" s="71"/>
      <c r="AC51" s="520"/>
      <c r="AD51" s="1122"/>
      <c r="AE51" s="827"/>
    </row>
    <row r="52" spans="1:31" s="63" customFormat="1" ht="15" customHeight="1" thickBot="1">
      <c r="A52" s="988" t="s">
        <v>407</v>
      </c>
      <c r="B52" s="990" t="s">
        <v>398</v>
      </c>
      <c r="C52" s="1170" t="s">
        <v>237</v>
      </c>
      <c r="D52" s="1100"/>
      <c r="E52" s="1099">
        <f t="shared" si="5"/>
        <v>0</v>
      </c>
      <c r="F52" s="606">
        <f t="shared" si="2"/>
        <v>0</v>
      </c>
      <c r="G52" s="607">
        <f t="shared" si="6"/>
        <v>0</v>
      </c>
      <c r="H52" s="608">
        <f t="shared" si="3"/>
        <v>0</v>
      </c>
      <c r="I52" s="613">
        <f t="shared" si="4"/>
        <v>0</v>
      </c>
      <c r="J52" s="418"/>
      <c r="K52" s="71"/>
      <c r="L52" s="62"/>
      <c r="M52" s="204"/>
      <c r="N52" s="71"/>
      <c r="O52" s="62"/>
      <c r="P52" s="318"/>
      <c r="Q52" s="71"/>
      <c r="R52" s="66"/>
      <c r="S52" s="474"/>
      <c r="T52" s="62"/>
      <c r="U52" s="71"/>
      <c r="V52" s="204"/>
      <c r="W52" s="62"/>
      <c r="X52" s="71"/>
      <c r="Y52" s="520"/>
      <c r="Z52" s="204"/>
      <c r="AA52" s="62"/>
      <c r="AB52" s="71"/>
      <c r="AC52" s="520"/>
      <c r="AD52" s="1122"/>
      <c r="AE52" s="827"/>
    </row>
    <row r="53" spans="1:31" s="63" customFormat="1" ht="15" customHeight="1" thickBot="1">
      <c r="A53" s="988" t="s">
        <v>405</v>
      </c>
      <c r="B53" s="990" t="s">
        <v>400</v>
      </c>
      <c r="C53" s="1170" t="s">
        <v>169</v>
      </c>
      <c r="D53" s="1100"/>
      <c r="E53" s="1099">
        <f t="shared" si="5"/>
        <v>0</v>
      </c>
      <c r="F53" s="606">
        <f t="shared" si="2"/>
        <v>0</v>
      </c>
      <c r="G53" s="607">
        <f t="shared" si="6"/>
        <v>0</v>
      </c>
      <c r="H53" s="608">
        <f t="shared" si="3"/>
        <v>0</v>
      </c>
      <c r="I53" s="613">
        <f t="shared" si="4"/>
        <v>0</v>
      </c>
      <c r="J53" s="418"/>
      <c r="K53" s="71"/>
      <c r="L53" s="62"/>
      <c r="M53" s="204"/>
      <c r="N53" s="71"/>
      <c r="O53" s="62"/>
      <c r="P53" s="318"/>
      <c r="Q53" s="71"/>
      <c r="R53" s="66"/>
      <c r="S53" s="474"/>
      <c r="T53" s="62"/>
      <c r="U53" s="71"/>
      <c r="V53" s="204"/>
      <c r="W53" s="62"/>
      <c r="X53" s="71"/>
      <c r="Y53" s="520"/>
      <c r="Z53" s="204"/>
      <c r="AA53" s="62"/>
      <c r="AB53" s="71"/>
      <c r="AC53" s="520"/>
      <c r="AD53" s="1122"/>
      <c r="AE53" s="827"/>
    </row>
    <row r="54" spans="1:31" s="63" customFormat="1" ht="15" customHeight="1" thickBot="1">
      <c r="A54" s="988" t="s">
        <v>404</v>
      </c>
      <c r="B54" s="990" t="s">
        <v>401</v>
      </c>
      <c r="C54" s="1170" t="s">
        <v>237</v>
      </c>
      <c r="D54" s="1100"/>
      <c r="E54" s="1099">
        <f t="shared" si="5"/>
        <v>0</v>
      </c>
      <c r="F54" s="606">
        <f t="shared" si="2"/>
        <v>0</v>
      </c>
      <c r="G54" s="607">
        <f t="shared" si="6"/>
        <v>0</v>
      </c>
      <c r="H54" s="608">
        <f t="shared" si="3"/>
        <v>0</v>
      </c>
      <c r="I54" s="613">
        <f t="shared" si="4"/>
        <v>0</v>
      </c>
      <c r="J54" s="418"/>
      <c r="K54" s="71"/>
      <c r="L54" s="62"/>
      <c r="M54" s="204"/>
      <c r="N54" s="71"/>
      <c r="O54" s="62"/>
      <c r="P54" s="318"/>
      <c r="Q54" s="71"/>
      <c r="R54" s="66"/>
      <c r="S54" s="474"/>
      <c r="T54" s="62"/>
      <c r="U54" s="71"/>
      <c r="V54" s="204"/>
      <c r="W54" s="62"/>
      <c r="X54" s="71"/>
      <c r="Y54" s="520"/>
      <c r="Z54" s="204"/>
      <c r="AA54" s="62"/>
      <c r="AB54" s="71"/>
      <c r="AC54" s="520"/>
      <c r="AD54" s="1122"/>
      <c r="AE54" s="827"/>
    </row>
    <row r="55" spans="1:31" s="63" customFormat="1" ht="15" customHeight="1" thickBot="1">
      <c r="A55" s="988" t="s">
        <v>403</v>
      </c>
      <c r="B55" s="990" t="s">
        <v>402</v>
      </c>
      <c r="C55" s="1170" t="s">
        <v>264</v>
      </c>
      <c r="D55" s="1100"/>
      <c r="E55" s="1099">
        <f t="shared" si="5"/>
        <v>0</v>
      </c>
      <c r="F55" s="606">
        <f t="shared" si="2"/>
        <v>0</v>
      </c>
      <c r="G55" s="607">
        <f t="shared" si="6"/>
        <v>0</v>
      </c>
      <c r="H55" s="608">
        <f t="shared" si="3"/>
        <v>0</v>
      </c>
      <c r="I55" s="613">
        <f t="shared" si="4"/>
        <v>0</v>
      </c>
      <c r="J55" s="418"/>
      <c r="K55" s="71"/>
      <c r="L55" s="62"/>
      <c r="M55" s="204"/>
      <c r="N55" s="71"/>
      <c r="O55" s="62"/>
      <c r="P55" s="318"/>
      <c r="Q55" s="71"/>
      <c r="R55" s="66"/>
      <c r="S55" s="474"/>
      <c r="T55" s="62"/>
      <c r="U55" s="71"/>
      <c r="V55" s="204"/>
      <c r="W55" s="62"/>
      <c r="X55" s="71"/>
      <c r="Y55" s="520"/>
      <c r="Z55" s="204"/>
      <c r="AA55" s="62"/>
      <c r="AB55" s="71"/>
      <c r="AC55" s="520"/>
      <c r="AD55" s="1122"/>
      <c r="AE55" s="827"/>
    </row>
    <row r="56" spans="1:31" s="63" customFormat="1" ht="15" customHeight="1" thickBot="1">
      <c r="A56" s="493"/>
      <c r="B56" s="981"/>
      <c r="C56" s="414"/>
      <c r="D56" s="1100"/>
      <c r="E56" s="1099">
        <f t="shared" si="5"/>
        <v>0</v>
      </c>
      <c r="F56" s="606">
        <f t="shared" si="2"/>
        <v>0</v>
      </c>
      <c r="G56" s="607">
        <f t="shared" si="6"/>
        <v>0</v>
      </c>
      <c r="H56" s="608">
        <f t="shared" si="3"/>
        <v>0</v>
      </c>
      <c r="I56" s="613">
        <f t="shared" si="4"/>
        <v>0</v>
      </c>
      <c r="J56" s="418"/>
      <c r="K56" s="71"/>
      <c r="L56" s="62"/>
      <c r="M56" s="204"/>
      <c r="N56" s="71"/>
      <c r="O56" s="62"/>
      <c r="P56" s="318"/>
      <c r="Q56" s="71"/>
      <c r="R56" s="66"/>
      <c r="S56" s="474"/>
      <c r="T56" s="62"/>
      <c r="U56" s="71"/>
      <c r="V56" s="204"/>
      <c r="W56" s="62"/>
      <c r="X56" s="71"/>
      <c r="Y56" s="520"/>
      <c r="Z56" s="204"/>
      <c r="AA56" s="62"/>
      <c r="AB56" s="71"/>
      <c r="AC56" s="520"/>
      <c r="AD56" s="1122"/>
      <c r="AE56" s="827"/>
    </row>
    <row r="57" spans="1:31" s="63" customFormat="1" ht="15" customHeight="1" thickBot="1">
      <c r="A57" s="493"/>
      <c r="B57" s="981"/>
      <c r="C57" s="414"/>
      <c r="D57" s="1100"/>
      <c r="E57" s="1099">
        <f t="shared" si="5"/>
        <v>0</v>
      </c>
      <c r="F57" s="606">
        <f t="shared" si="2"/>
        <v>0</v>
      </c>
      <c r="G57" s="607">
        <f t="shared" si="6"/>
        <v>0</v>
      </c>
      <c r="H57" s="608">
        <f t="shared" si="3"/>
        <v>0</v>
      </c>
      <c r="I57" s="613">
        <f t="shared" si="4"/>
        <v>0</v>
      </c>
      <c r="J57" s="418"/>
      <c r="K57" s="71"/>
      <c r="L57" s="62"/>
      <c r="M57" s="204"/>
      <c r="N57" s="71"/>
      <c r="O57" s="62"/>
      <c r="P57" s="318"/>
      <c r="Q57" s="71"/>
      <c r="R57" s="66"/>
      <c r="S57" s="474"/>
      <c r="T57" s="62"/>
      <c r="U57" s="71"/>
      <c r="V57" s="204"/>
      <c r="W57" s="62"/>
      <c r="X57" s="71"/>
      <c r="Y57" s="520"/>
      <c r="Z57" s="204"/>
      <c r="AA57" s="62"/>
      <c r="AB57" s="71"/>
      <c r="AC57" s="520"/>
      <c r="AD57" s="1122"/>
      <c r="AE57" s="827"/>
    </row>
    <row r="58" spans="1:31" s="63" customFormat="1" ht="15" customHeight="1" thickBot="1">
      <c r="A58" s="493"/>
      <c r="B58" s="981"/>
      <c r="C58" s="414"/>
      <c r="D58" s="1100"/>
      <c r="E58" s="1099">
        <f t="shared" si="5"/>
        <v>0</v>
      </c>
      <c r="F58" s="606">
        <f t="shared" si="2"/>
        <v>0</v>
      </c>
      <c r="G58" s="607">
        <f t="shared" si="6"/>
        <v>0</v>
      </c>
      <c r="H58" s="608">
        <f t="shared" si="3"/>
        <v>0</v>
      </c>
      <c r="I58" s="613">
        <f t="shared" si="4"/>
        <v>0</v>
      </c>
      <c r="J58" s="418"/>
      <c r="K58" s="71"/>
      <c r="L58" s="62"/>
      <c r="M58" s="204"/>
      <c r="N58" s="71"/>
      <c r="O58" s="71"/>
      <c r="P58" s="318"/>
      <c r="Q58" s="71"/>
      <c r="R58" s="66"/>
      <c r="S58" s="474"/>
      <c r="T58" s="62"/>
      <c r="U58" s="71"/>
      <c r="V58" s="204"/>
      <c r="W58" s="62"/>
      <c r="X58" s="71"/>
      <c r="Y58" s="520"/>
      <c r="Z58" s="204"/>
      <c r="AA58" s="62"/>
      <c r="AB58" s="71"/>
      <c r="AC58" s="520"/>
      <c r="AD58" s="1122"/>
      <c r="AE58" s="827"/>
    </row>
    <row r="59" spans="1:31" s="63" customFormat="1" ht="15" customHeight="1" thickBot="1">
      <c r="A59" s="987"/>
      <c r="B59" s="982"/>
      <c r="C59" s="546"/>
      <c r="D59" s="1100"/>
      <c r="E59" s="1099">
        <f t="shared" si="5"/>
        <v>0</v>
      </c>
      <c r="F59" s="606">
        <f t="shared" si="2"/>
        <v>0</v>
      </c>
      <c r="G59" s="607">
        <f t="shared" si="6"/>
        <v>0</v>
      </c>
      <c r="H59" s="608">
        <f t="shared" si="3"/>
        <v>0</v>
      </c>
      <c r="I59" s="613">
        <f t="shared" si="4"/>
        <v>0</v>
      </c>
      <c r="J59" s="418"/>
      <c r="K59" s="71"/>
      <c r="L59" s="62"/>
      <c r="M59" s="204"/>
      <c r="N59" s="71"/>
      <c r="O59" s="71"/>
      <c r="P59" s="318"/>
      <c r="Q59" s="71"/>
      <c r="R59" s="66"/>
      <c r="S59" s="474"/>
      <c r="T59" s="62"/>
      <c r="U59" s="71"/>
      <c r="V59" s="204"/>
      <c r="W59" s="62"/>
      <c r="X59" s="71"/>
      <c r="Y59" s="520"/>
      <c r="Z59" s="204"/>
      <c r="AA59" s="62"/>
      <c r="AB59" s="71"/>
      <c r="AC59" s="520"/>
      <c r="AD59" s="1122"/>
      <c r="AE59" s="827"/>
    </row>
    <row r="60" spans="1:31" s="63" customFormat="1" ht="15" customHeight="1" thickBot="1">
      <c r="A60" s="493"/>
      <c r="B60" s="981"/>
      <c r="C60" s="414"/>
      <c r="D60" s="1100"/>
      <c r="E60" s="1099">
        <f t="shared" si="5"/>
        <v>0</v>
      </c>
      <c r="F60" s="606">
        <f t="shared" si="2"/>
        <v>0</v>
      </c>
      <c r="G60" s="607">
        <f t="shared" si="6"/>
        <v>0</v>
      </c>
      <c r="H60" s="608">
        <f t="shared" si="3"/>
        <v>0</v>
      </c>
      <c r="I60" s="613">
        <f t="shared" si="4"/>
        <v>0</v>
      </c>
      <c r="J60" s="417"/>
      <c r="K60" s="73"/>
      <c r="L60" s="64"/>
      <c r="M60" s="205"/>
      <c r="N60" s="73"/>
      <c r="O60" s="73"/>
      <c r="P60" s="318"/>
      <c r="Q60" s="73"/>
      <c r="R60" s="66"/>
      <c r="S60" s="474"/>
      <c r="T60" s="62"/>
      <c r="U60" s="73"/>
      <c r="V60" s="205"/>
      <c r="W60" s="62"/>
      <c r="X60" s="73"/>
      <c r="Y60" s="521"/>
      <c r="Z60" s="205"/>
      <c r="AA60" s="64"/>
      <c r="AB60" s="73"/>
      <c r="AC60" s="521"/>
      <c r="AD60" s="1123"/>
      <c r="AE60" s="828"/>
    </row>
    <row r="61" spans="1:31" s="63" customFormat="1" ht="15" customHeight="1" thickBot="1">
      <c r="A61" s="493"/>
      <c r="B61" s="981"/>
      <c r="C61" s="414"/>
      <c r="D61" s="1100"/>
      <c r="E61" s="1099">
        <f t="shared" si="5"/>
        <v>0</v>
      </c>
      <c r="F61" s="606">
        <f t="shared" si="2"/>
        <v>0</v>
      </c>
      <c r="G61" s="607">
        <f t="shared" si="6"/>
        <v>0</v>
      </c>
      <c r="H61" s="608">
        <f t="shared" si="3"/>
        <v>0</v>
      </c>
      <c r="I61" s="613">
        <f t="shared" si="4"/>
        <v>0</v>
      </c>
      <c r="J61" s="418"/>
      <c r="K61" s="71"/>
      <c r="L61" s="62"/>
      <c r="M61" s="204"/>
      <c r="N61" s="71"/>
      <c r="O61" s="71"/>
      <c r="P61" s="318"/>
      <c r="Q61" s="71"/>
      <c r="R61" s="66"/>
      <c r="S61" s="474"/>
      <c r="T61" s="62"/>
      <c r="U61" s="71"/>
      <c r="V61" s="204"/>
      <c r="W61" s="62"/>
      <c r="X61" s="71"/>
      <c r="Y61" s="520"/>
      <c r="Z61" s="204"/>
      <c r="AA61" s="62"/>
      <c r="AB61" s="71"/>
      <c r="AC61" s="520"/>
      <c r="AD61" s="1122"/>
      <c r="AE61" s="827"/>
    </row>
    <row r="62" spans="1:31" s="63" customFormat="1" ht="15" customHeight="1" thickBot="1">
      <c r="A62" s="987"/>
      <c r="B62" s="982"/>
      <c r="C62" s="546"/>
      <c r="D62" s="1100"/>
      <c r="E62" s="1099">
        <f t="shared" si="5"/>
        <v>0</v>
      </c>
      <c r="F62" s="606">
        <f t="shared" si="2"/>
        <v>0</v>
      </c>
      <c r="G62" s="607">
        <f t="shared" si="6"/>
        <v>0</v>
      </c>
      <c r="H62" s="608">
        <f t="shared" si="3"/>
        <v>0</v>
      </c>
      <c r="I62" s="613">
        <f t="shared" si="4"/>
        <v>0</v>
      </c>
      <c r="J62" s="418"/>
      <c r="K62" s="71"/>
      <c r="L62" s="62"/>
      <c r="M62" s="204"/>
      <c r="N62" s="71"/>
      <c r="O62" s="71"/>
      <c r="P62" s="318"/>
      <c r="Q62" s="71"/>
      <c r="R62" s="66"/>
      <c r="S62" s="474"/>
      <c r="T62" s="62"/>
      <c r="U62" s="71"/>
      <c r="V62" s="204"/>
      <c r="W62" s="62"/>
      <c r="X62" s="71"/>
      <c r="Y62" s="520"/>
      <c r="Z62" s="204"/>
      <c r="AA62" s="62"/>
      <c r="AB62" s="71"/>
      <c r="AC62" s="520"/>
      <c r="AD62" s="1122"/>
      <c r="AE62" s="827"/>
    </row>
    <row r="63" spans="1:31" s="63" customFormat="1" ht="15" customHeight="1" thickBot="1">
      <c r="A63" s="493"/>
      <c r="B63" s="983"/>
      <c r="C63" s="763"/>
      <c r="D63" s="1101"/>
      <c r="E63" s="1102">
        <f t="shared" si="5"/>
        <v>0</v>
      </c>
      <c r="F63" s="606">
        <f t="shared" si="2"/>
        <v>0</v>
      </c>
      <c r="G63" s="607">
        <f t="shared" si="6"/>
        <v>0</v>
      </c>
      <c r="H63" s="608">
        <f t="shared" si="3"/>
        <v>0</v>
      </c>
      <c r="I63" s="613">
        <f t="shared" si="4"/>
        <v>0</v>
      </c>
      <c r="J63" s="831"/>
      <c r="K63" s="583"/>
      <c r="L63" s="584"/>
      <c r="M63" s="585"/>
      <c r="N63" s="583"/>
      <c r="O63" s="583"/>
      <c r="P63" s="318"/>
      <c r="Q63" s="583"/>
      <c r="R63" s="516"/>
      <c r="S63" s="514"/>
      <c r="T63" s="584"/>
      <c r="U63" s="583"/>
      <c r="V63" s="585"/>
      <c r="W63" s="584"/>
      <c r="X63" s="583"/>
      <c r="Y63" s="586"/>
      <c r="Z63" s="585"/>
      <c r="AA63" s="584"/>
      <c r="AB63" s="583"/>
      <c r="AC63" s="586"/>
      <c r="AD63" s="1124"/>
      <c r="AE63" s="829"/>
    </row>
    <row r="64" spans="2:8" ht="15">
      <c r="B64" s="6"/>
      <c r="G64" s="131"/>
      <c r="H64" s="131"/>
    </row>
    <row r="65" spans="1:35" s="56" customFormat="1" ht="15">
      <c r="A65" s="49" t="s">
        <v>62</v>
      </c>
      <c r="B65" s="50"/>
      <c r="C65" s="42"/>
      <c r="D65" s="1103"/>
      <c r="E65" s="1104"/>
      <c r="F65" s="95"/>
      <c r="G65" s="4"/>
      <c r="H65" s="103"/>
      <c r="I65" s="96"/>
      <c r="J65" s="96"/>
      <c r="K65" s="96"/>
      <c r="L65" s="131"/>
      <c r="M65" s="131"/>
      <c r="N65" s="229"/>
      <c r="O65" s="229"/>
      <c r="P65" s="229"/>
      <c r="Q65" s="229"/>
      <c r="R65" s="60"/>
      <c r="S65" s="443"/>
      <c r="T65" s="265"/>
      <c r="U65" s="122"/>
      <c r="V65" s="233"/>
      <c r="W65" s="127"/>
      <c r="X65" s="233"/>
      <c r="Y65" s="443"/>
      <c r="Z65" s="8"/>
      <c r="AA65" s="8"/>
      <c r="AB65" s="8"/>
      <c r="AC65" s="443"/>
      <c r="AD65" s="443"/>
      <c r="AE65" s="265"/>
      <c r="AF65" s="129"/>
      <c r="AG65" s="5"/>
      <c r="AH65" s="8"/>
      <c r="AI65" s="5"/>
    </row>
    <row r="66" spans="1:35" s="56" customFormat="1" ht="15">
      <c r="A66" s="46" t="s">
        <v>140</v>
      </c>
      <c r="B66" s="47"/>
      <c r="C66" s="48"/>
      <c r="D66" s="1103"/>
      <c r="E66" s="1104"/>
      <c r="F66" s="95"/>
      <c r="G66" s="4"/>
      <c r="H66" s="103"/>
      <c r="I66" s="96"/>
      <c r="J66" s="96"/>
      <c r="K66" s="96"/>
      <c r="L66" s="131"/>
      <c r="M66" s="131"/>
      <c r="N66" s="229"/>
      <c r="O66" s="229"/>
      <c r="P66" s="229"/>
      <c r="Q66" s="229"/>
      <c r="R66" s="60"/>
      <c r="S66" s="443"/>
      <c r="T66" s="265"/>
      <c r="U66" s="122"/>
      <c r="V66" s="233"/>
      <c r="W66" s="127"/>
      <c r="X66" s="233"/>
      <c r="Y66" s="443"/>
      <c r="Z66" s="8"/>
      <c r="AA66" s="8"/>
      <c r="AB66" s="8"/>
      <c r="AC66" s="443"/>
      <c r="AD66" s="443"/>
      <c r="AE66" s="265"/>
      <c r="AF66" s="129"/>
      <c r="AG66" s="5"/>
      <c r="AH66" s="8"/>
      <c r="AI66" s="5"/>
    </row>
    <row r="67" ht="15">
      <c r="B67" s="6"/>
    </row>
    <row r="68" spans="2:3" ht="15">
      <c r="B68" s="6"/>
      <c r="C68" s="56"/>
    </row>
    <row r="69" spans="1:2" ht="15">
      <c r="A69" s="1250"/>
      <c r="B69" s="6"/>
    </row>
    <row r="70" ht="15">
      <c r="B70" s="6"/>
    </row>
    <row r="72" ht="15">
      <c r="A72" s="1251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0">
      <selection activeCell="A68" sqref="A68"/>
    </sheetView>
  </sheetViews>
  <sheetFormatPr defaultColWidth="9.140625" defaultRowHeight="15"/>
  <cols>
    <col min="1" max="2" width="9.140625" style="0" customWidth="1"/>
    <col min="3" max="3" width="114.00390625" style="0" customWidth="1"/>
  </cols>
  <sheetData>
    <row r="1" ht="17.25">
      <c r="A1" s="300" t="s">
        <v>121</v>
      </c>
    </row>
    <row r="3" ht="15">
      <c r="A3" s="299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120</v>
      </c>
    </row>
    <row r="8" s="299" customFormat="1" ht="15">
      <c r="A8" s="299" t="s">
        <v>123</v>
      </c>
    </row>
    <row r="10" ht="15">
      <c r="A10" t="s">
        <v>122</v>
      </c>
    </row>
    <row r="11" ht="15">
      <c r="A11" t="s">
        <v>90</v>
      </c>
    </row>
    <row r="12" ht="15">
      <c r="A12" t="s">
        <v>91</v>
      </c>
    </row>
    <row r="13" ht="15">
      <c r="B13" t="s">
        <v>92</v>
      </c>
    </row>
    <row r="14" ht="15">
      <c r="B14" t="s">
        <v>93</v>
      </c>
    </row>
    <row r="15" ht="15">
      <c r="B15" t="s">
        <v>94</v>
      </c>
    </row>
    <row r="16" ht="15">
      <c r="B16" t="s">
        <v>95</v>
      </c>
    </row>
    <row r="17" ht="15">
      <c r="B17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  <row r="28" ht="15">
      <c r="A28" t="s">
        <v>104</v>
      </c>
    </row>
    <row r="29" ht="15">
      <c r="A29" t="s">
        <v>105</v>
      </c>
    </row>
    <row r="30" ht="15">
      <c r="A30" t="s">
        <v>106</v>
      </c>
    </row>
    <row r="32" ht="15">
      <c r="A32" t="s">
        <v>107</v>
      </c>
    </row>
    <row r="33" ht="15">
      <c r="A33" t="s">
        <v>108</v>
      </c>
    </row>
    <row r="35" ht="15">
      <c r="A35" t="s">
        <v>109</v>
      </c>
    </row>
    <row r="36" ht="15">
      <c r="A36" t="s">
        <v>56</v>
      </c>
    </row>
    <row r="37" ht="15">
      <c r="A37" t="s">
        <v>110</v>
      </c>
    </row>
    <row r="38" ht="15">
      <c r="A38" t="s">
        <v>57</v>
      </c>
    </row>
    <row r="40" ht="15">
      <c r="A40" t="s">
        <v>111</v>
      </c>
    </row>
    <row r="41" ht="15">
      <c r="A41" t="s">
        <v>112</v>
      </c>
    </row>
    <row r="43" ht="15">
      <c r="A43" t="s">
        <v>113</v>
      </c>
    </row>
    <row r="44" ht="15">
      <c r="A44" t="s">
        <v>114</v>
      </c>
    </row>
    <row r="46" ht="15">
      <c r="A46" t="s">
        <v>115</v>
      </c>
    </row>
    <row r="47" ht="15">
      <c r="A47" t="s">
        <v>116</v>
      </c>
    </row>
    <row r="48" ht="15">
      <c r="A48" t="s">
        <v>124</v>
      </c>
    </row>
    <row r="50" ht="15">
      <c r="A50" t="s">
        <v>117</v>
      </c>
    </row>
    <row r="51" ht="15">
      <c r="A51" t="s">
        <v>118</v>
      </c>
    </row>
    <row r="52" ht="15">
      <c r="A52" t="s">
        <v>119</v>
      </c>
    </row>
    <row r="54" ht="15">
      <c r="A54" s="299" t="s">
        <v>125</v>
      </c>
    </row>
    <row r="55" ht="15">
      <c r="A55" t="s">
        <v>126</v>
      </c>
    </row>
    <row r="56" ht="15">
      <c r="A56" t="s">
        <v>70</v>
      </c>
    </row>
    <row r="57" ht="15">
      <c r="A57" t="s">
        <v>71</v>
      </c>
    </row>
    <row r="58" ht="15">
      <c r="B58" t="s">
        <v>72</v>
      </c>
    </row>
    <row r="59" ht="15">
      <c r="C59" t="s">
        <v>73</v>
      </c>
    </row>
    <row r="60" ht="15">
      <c r="C60" t="s">
        <v>127</v>
      </c>
    </row>
    <row r="61" ht="15">
      <c r="C61" t="s">
        <v>74</v>
      </c>
    </row>
    <row r="62" ht="15">
      <c r="B62" t="s">
        <v>75</v>
      </c>
    </row>
    <row r="63" ht="15">
      <c r="C63" t="s">
        <v>76</v>
      </c>
    </row>
    <row r="64" ht="15">
      <c r="C64" t="s">
        <v>77</v>
      </c>
    </row>
    <row r="65" ht="15">
      <c r="C65" t="s">
        <v>78</v>
      </c>
    </row>
    <row r="67" ht="15">
      <c r="A67" s="299" t="s">
        <v>53</v>
      </c>
    </row>
    <row r="68" ht="15">
      <c r="A68" t="s">
        <v>48</v>
      </c>
    </row>
    <row r="69" ht="15">
      <c r="A69" t="s">
        <v>79</v>
      </c>
    </row>
    <row r="70" ht="15">
      <c r="A70" t="s">
        <v>49</v>
      </c>
    </row>
    <row r="72" ht="15">
      <c r="A72" t="s">
        <v>80</v>
      </c>
    </row>
    <row r="73" ht="15">
      <c r="A73" t="s">
        <v>81</v>
      </c>
    </row>
    <row r="74" ht="15">
      <c r="B74" t="s">
        <v>50</v>
      </c>
    </row>
    <row r="75" ht="15">
      <c r="B75" t="s">
        <v>82</v>
      </c>
    </row>
    <row r="76" ht="15">
      <c r="B76" t="s">
        <v>83</v>
      </c>
    </row>
    <row r="77" ht="15">
      <c r="B77" t="s">
        <v>84</v>
      </c>
    </row>
    <row r="78" ht="15">
      <c r="B78" t="s">
        <v>85</v>
      </c>
    </row>
    <row r="79" ht="15">
      <c r="B79" t="s">
        <v>51</v>
      </c>
    </row>
    <row r="80" ht="15">
      <c r="B80" t="s">
        <v>54</v>
      </c>
    </row>
    <row r="82" ht="15">
      <c r="A82" t="s">
        <v>86</v>
      </c>
    </row>
    <row r="83" ht="15">
      <c r="A83" t="s">
        <v>81</v>
      </c>
    </row>
    <row r="84" ht="15">
      <c r="B84" t="s">
        <v>50</v>
      </c>
    </row>
    <row r="85" ht="15">
      <c r="B85" t="s">
        <v>55</v>
      </c>
    </row>
    <row r="86" ht="15">
      <c r="B86" t="s">
        <v>128</v>
      </c>
    </row>
    <row r="87" ht="15">
      <c r="B87" t="s">
        <v>52</v>
      </c>
    </row>
    <row r="88" ht="15">
      <c r="B88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16.57421875" style="15" customWidth="1"/>
    <col min="2" max="2" width="11.28125" style="15" customWidth="1"/>
    <col min="3" max="3" width="40.140625" style="55" customWidth="1"/>
    <col min="4" max="4" width="4.140625" style="56" customWidth="1"/>
    <col min="5" max="5" width="6.421875" style="1070" customWidth="1"/>
    <col min="6" max="6" width="5.7109375" style="34" customWidth="1"/>
    <col min="7" max="8" width="5.8515625" style="14" customWidth="1"/>
    <col min="9" max="9" width="5.28125" style="14" customWidth="1"/>
    <col min="10" max="10" width="4.28125" style="14" customWidth="1"/>
    <col min="11" max="11" width="4.28125" style="8" customWidth="1"/>
    <col min="12" max="13" width="4.8515625" style="129" customWidth="1"/>
    <col min="14" max="14" width="4.28125" style="5" customWidth="1"/>
    <col min="15" max="15" width="4.28125" style="419" customWidth="1"/>
    <col min="16" max="16" width="4.28125" style="229" customWidth="1"/>
    <col min="17" max="17" width="4.28125" style="230" customWidth="1"/>
    <col min="18" max="18" width="4.28125" style="231" customWidth="1"/>
    <col min="19" max="22" width="4.28125" style="265" customWidth="1"/>
    <col min="23" max="23" width="4.28125" style="443" customWidth="1"/>
    <col min="24" max="24" width="4.28125" style="122" customWidth="1"/>
    <col min="25" max="25" width="4.28125" style="320" customWidth="1"/>
    <col min="26" max="26" width="4.140625" style="56" customWidth="1"/>
    <col min="27" max="27" width="4.28125" style="620" customWidth="1"/>
    <col min="28" max="28" width="4.28125" style="653" customWidth="1"/>
    <col min="29" max="29" width="4.28125" style="443" customWidth="1"/>
    <col min="30" max="30" width="4.28125" style="122" customWidth="1"/>
    <col min="31" max="31" width="4.28125" style="265" customWidth="1"/>
    <col min="32" max="32" width="4.28125" style="129" customWidth="1"/>
    <col min="33" max="33" width="4.28125" style="232" customWidth="1"/>
    <col min="34" max="34" width="4.28125" style="443" customWidth="1"/>
    <col min="35" max="35" width="4.28125" style="265" customWidth="1"/>
    <col min="36" max="36" width="4.28125" style="232" customWidth="1"/>
    <col min="37" max="16384" width="9.140625" style="56" customWidth="1"/>
  </cols>
  <sheetData>
    <row r="1" spans="1:36" s="98" customFormat="1" ht="179.25" customHeight="1">
      <c r="A1" s="149" t="s">
        <v>150</v>
      </c>
      <c r="B1" s="150" t="s">
        <v>10</v>
      </c>
      <c r="C1" s="209" t="s">
        <v>1</v>
      </c>
      <c r="D1" s="1057" t="s">
        <v>2</v>
      </c>
      <c r="E1" s="1064" t="s">
        <v>151</v>
      </c>
      <c r="F1" s="302" t="s">
        <v>6</v>
      </c>
      <c r="G1" s="307" t="s">
        <v>152</v>
      </c>
      <c r="H1" s="311" t="s">
        <v>153</v>
      </c>
      <c r="I1" s="160" t="s">
        <v>134</v>
      </c>
      <c r="J1" s="311" t="s">
        <v>154</v>
      </c>
      <c r="K1" s="135" t="s">
        <v>155</v>
      </c>
      <c r="L1" s="136" t="s">
        <v>156</v>
      </c>
      <c r="M1" s="396" t="s">
        <v>157</v>
      </c>
      <c r="N1" s="164" t="s">
        <v>158</v>
      </c>
      <c r="O1" s="402" t="s">
        <v>36</v>
      </c>
      <c r="P1" s="140" t="s">
        <v>37</v>
      </c>
      <c r="Q1" s="141" t="s">
        <v>38</v>
      </c>
      <c r="R1" s="196" t="s">
        <v>39</v>
      </c>
      <c r="S1" s="140" t="s">
        <v>562</v>
      </c>
      <c r="T1" s="195" t="s">
        <v>567</v>
      </c>
      <c r="U1" s="1134" t="s">
        <v>655</v>
      </c>
      <c r="V1" s="144" t="s">
        <v>569</v>
      </c>
      <c r="W1" s="639" t="s">
        <v>137</v>
      </c>
      <c r="X1" s="195" t="s">
        <v>563</v>
      </c>
      <c r="Y1" s="195" t="s">
        <v>564</v>
      </c>
      <c r="Z1" s="196" t="s">
        <v>40</v>
      </c>
      <c r="AA1" s="142" t="s">
        <v>565</v>
      </c>
      <c r="AB1" s="195" t="s">
        <v>43</v>
      </c>
      <c r="AC1" s="142" t="s">
        <v>42</v>
      </c>
      <c r="AD1" s="545" t="s">
        <v>41</v>
      </c>
      <c r="AE1" s="196" t="s">
        <v>129</v>
      </c>
      <c r="AF1" s="143" t="s">
        <v>145</v>
      </c>
      <c r="AG1" s="142" t="s">
        <v>138</v>
      </c>
      <c r="AH1" s="545" t="s">
        <v>44</v>
      </c>
      <c r="AI1" s="1125" t="s">
        <v>148</v>
      </c>
      <c r="AJ1" s="143" t="s">
        <v>566</v>
      </c>
    </row>
    <row r="2" spans="1:36" ht="15">
      <c r="A2" s="1037" t="s">
        <v>479</v>
      </c>
      <c r="B2" s="1040" t="s">
        <v>448</v>
      </c>
      <c r="C2" s="1043" t="s">
        <v>237</v>
      </c>
      <c r="D2" s="1058">
        <v>1</v>
      </c>
      <c r="E2" s="1065">
        <f aca="true" t="shared" si="0" ref="E2:E38">SUM(K2,L2,N2)</f>
        <v>120</v>
      </c>
      <c r="F2" s="1045">
        <f>SUM(G2,H2,I2,J2,K2,N2)-41</f>
        <v>84</v>
      </c>
      <c r="G2" s="1046"/>
      <c r="H2" s="1047"/>
      <c r="I2" s="1049">
        <v>4</v>
      </c>
      <c r="J2" s="1075">
        <v>26</v>
      </c>
      <c r="K2" s="1051">
        <f>SUM(M2,P2,S2,AA2,AC2,AG2,V2,U2)</f>
        <v>60</v>
      </c>
      <c r="L2" s="1017">
        <f aca="true" t="shared" si="1" ref="L2:L38">SUM(R2,Z2,AE2,AI2)</f>
        <v>25</v>
      </c>
      <c r="M2" s="1054">
        <f aca="true" t="shared" si="2" ref="M2:M38">SUM(O2,W2,AD2,AH2)</f>
        <v>0</v>
      </c>
      <c r="N2" s="1021">
        <f>SUM(Q2,X2,Y2,AB2,AF2,AJ2,T2)</f>
        <v>35</v>
      </c>
      <c r="O2" s="1107"/>
      <c r="P2" s="557">
        <v>20</v>
      </c>
      <c r="Q2" s="556">
        <v>15</v>
      </c>
      <c r="R2" s="581">
        <v>25</v>
      </c>
      <c r="S2" s="73"/>
      <c r="T2" s="556">
        <v>20</v>
      </c>
      <c r="U2" s="557">
        <v>20</v>
      </c>
      <c r="V2" s="73">
        <v>20</v>
      </c>
      <c r="W2" s="564"/>
      <c r="X2" s="557"/>
      <c r="Y2" s="581"/>
      <c r="Z2" s="759"/>
      <c r="AA2" s="582"/>
      <c r="AB2" s="556"/>
      <c r="AC2" s="564"/>
      <c r="AD2" s="557"/>
      <c r="AE2" s="581"/>
      <c r="AF2" s="554"/>
      <c r="AG2" s="556"/>
      <c r="AH2" s="564"/>
      <c r="AI2" s="581"/>
      <c r="AJ2" s="556"/>
    </row>
    <row r="3" spans="1:37" s="317" customFormat="1" ht="15">
      <c r="A3" s="986" t="s">
        <v>480</v>
      </c>
      <c r="B3" s="992" t="s">
        <v>447</v>
      </c>
      <c r="C3" s="986" t="s">
        <v>7</v>
      </c>
      <c r="D3" s="1059">
        <v>2</v>
      </c>
      <c r="E3" s="1065">
        <f t="shared" si="0"/>
        <v>57</v>
      </c>
      <c r="F3" s="1045">
        <f>SUM(G3,H3,I3,J3,K3,N3)-23</f>
        <v>42</v>
      </c>
      <c r="G3" s="308"/>
      <c r="H3" s="313"/>
      <c r="I3" s="163"/>
      <c r="J3" s="1076">
        <v>23</v>
      </c>
      <c r="K3" s="1051">
        <f aca="true" t="shared" si="3" ref="K3:K63">SUM(M3,P3,S3,AA3,AC3,AG3,V3,U3)</f>
        <v>22</v>
      </c>
      <c r="L3" s="1017">
        <f t="shared" si="1"/>
        <v>15</v>
      </c>
      <c r="M3" s="1054">
        <f t="shared" si="2"/>
        <v>12</v>
      </c>
      <c r="N3" s="1021">
        <f aca="true" t="shared" si="4" ref="N3:N63">SUM(Q3,X3,Y3,AB3,AF3,AJ3,T3)</f>
        <v>20</v>
      </c>
      <c r="O3" s="417">
        <v>12</v>
      </c>
      <c r="P3" s="73">
        <v>10</v>
      </c>
      <c r="Q3" s="64">
        <v>20</v>
      </c>
      <c r="R3" s="205">
        <v>15</v>
      </c>
      <c r="S3" s="73"/>
      <c r="T3" s="556"/>
      <c r="U3" s="557"/>
      <c r="V3" s="73"/>
      <c r="W3" s="521"/>
      <c r="X3" s="73"/>
      <c r="Y3" s="444"/>
      <c r="Z3" s="62"/>
      <c r="AA3" s="474"/>
      <c r="AB3" s="66"/>
      <c r="AC3" s="520"/>
      <c r="AD3" s="73"/>
      <c r="AE3" s="205"/>
      <c r="AF3" s="64"/>
      <c r="AG3" s="64"/>
      <c r="AH3" s="521"/>
      <c r="AI3" s="205"/>
      <c r="AJ3" s="64"/>
      <c r="AK3" s="63"/>
    </row>
    <row r="4" spans="1:37" s="317" customFormat="1" ht="15">
      <c r="A4" s="986" t="s">
        <v>432</v>
      </c>
      <c r="B4" s="992" t="s">
        <v>450</v>
      </c>
      <c r="C4" s="986" t="s">
        <v>270</v>
      </c>
      <c r="D4" s="1059">
        <v>3</v>
      </c>
      <c r="E4" s="1065">
        <f t="shared" si="0"/>
        <v>54</v>
      </c>
      <c r="F4" s="1045">
        <f>SUM(G4,H4,I4,J4,K4,N4)-7</f>
        <v>54</v>
      </c>
      <c r="G4" s="308">
        <v>2</v>
      </c>
      <c r="H4" s="1176">
        <v>2</v>
      </c>
      <c r="I4" s="332"/>
      <c r="J4" s="1076">
        <v>15</v>
      </c>
      <c r="K4" s="1051">
        <f t="shared" si="3"/>
        <v>32</v>
      </c>
      <c r="L4" s="1017">
        <f t="shared" si="1"/>
        <v>12</v>
      </c>
      <c r="M4" s="1054">
        <f t="shared" si="2"/>
        <v>0</v>
      </c>
      <c r="N4" s="1021">
        <f t="shared" si="4"/>
        <v>10</v>
      </c>
      <c r="O4" s="474"/>
      <c r="P4" s="336">
        <v>12</v>
      </c>
      <c r="Q4" s="66">
        <v>10</v>
      </c>
      <c r="R4" s="444">
        <v>12</v>
      </c>
      <c r="S4" s="73">
        <v>20</v>
      </c>
      <c r="T4" s="556"/>
      <c r="U4" s="557"/>
      <c r="V4" s="73"/>
      <c r="W4" s="520"/>
      <c r="X4" s="336"/>
      <c r="Y4" s="444"/>
      <c r="Z4" s="62"/>
      <c r="AA4" s="563"/>
      <c r="AB4" s="62"/>
      <c r="AC4" s="520"/>
      <c r="AD4" s="71"/>
      <c r="AE4" s="204"/>
      <c r="AF4" s="64"/>
      <c r="AG4" s="71"/>
      <c r="AH4" s="520"/>
      <c r="AI4" s="204"/>
      <c r="AJ4" s="62"/>
      <c r="AK4" s="268"/>
    </row>
    <row r="5" spans="1:37" s="317" customFormat="1" ht="15">
      <c r="A5" s="986" t="s">
        <v>474</v>
      </c>
      <c r="B5" s="992" t="s">
        <v>452</v>
      </c>
      <c r="C5" s="986" t="s">
        <v>271</v>
      </c>
      <c r="D5" s="1059">
        <v>4</v>
      </c>
      <c r="E5" s="1065">
        <f t="shared" si="0"/>
        <v>53</v>
      </c>
      <c r="F5" s="1045">
        <f aca="true" t="shared" si="5" ref="F5:F50">SUM(G5,H5,I5,J5,K5,N5)</f>
        <v>49</v>
      </c>
      <c r="G5" s="308"/>
      <c r="H5" s="313"/>
      <c r="I5" s="163">
        <v>2</v>
      </c>
      <c r="J5" s="163">
        <v>2</v>
      </c>
      <c r="K5" s="1051">
        <f t="shared" si="3"/>
        <v>35</v>
      </c>
      <c r="L5" s="1017">
        <f t="shared" si="1"/>
        <v>8</v>
      </c>
      <c r="M5" s="1054">
        <f t="shared" si="2"/>
        <v>2</v>
      </c>
      <c r="N5" s="1021">
        <f t="shared" si="4"/>
        <v>10</v>
      </c>
      <c r="O5" s="474">
        <v>2</v>
      </c>
      <c r="P5" s="336">
        <v>2</v>
      </c>
      <c r="Q5" s="66">
        <v>6</v>
      </c>
      <c r="R5" s="444">
        <v>8</v>
      </c>
      <c r="S5" s="73">
        <v>15</v>
      </c>
      <c r="T5" s="556">
        <v>4</v>
      </c>
      <c r="U5" s="557">
        <v>4</v>
      </c>
      <c r="V5" s="73">
        <v>12</v>
      </c>
      <c r="W5" s="520"/>
      <c r="X5" s="336"/>
      <c r="Y5" s="444"/>
      <c r="Z5" s="62"/>
      <c r="AA5" s="474"/>
      <c r="AB5" s="66"/>
      <c r="AC5" s="563"/>
      <c r="AD5" s="336"/>
      <c r="AE5" s="444"/>
      <c r="AF5" s="64"/>
      <c r="AG5" s="66"/>
      <c r="AH5" s="563"/>
      <c r="AI5" s="444"/>
      <c r="AJ5" s="66"/>
      <c r="AK5" s="316"/>
    </row>
    <row r="6" spans="1:37" s="317" customFormat="1" ht="15">
      <c r="A6" s="986" t="s">
        <v>477</v>
      </c>
      <c r="B6" s="992" t="s">
        <v>449</v>
      </c>
      <c r="C6" s="986" t="s">
        <v>7</v>
      </c>
      <c r="D6" s="1059">
        <v>5</v>
      </c>
      <c r="E6" s="1065">
        <f t="shared" si="0"/>
        <v>35</v>
      </c>
      <c r="F6" s="1045">
        <f t="shared" si="5"/>
        <v>15</v>
      </c>
      <c r="G6" s="308"/>
      <c r="H6" s="312"/>
      <c r="I6" s="163"/>
      <c r="J6" s="163"/>
      <c r="K6" s="1051">
        <f t="shared" si="3"/>
        <v>15</v>
      </c>
      <c r="L6" s="1017">
        <f t="shared" si="1"/>
        <v>20</v>
      </c>
      <c r="M6" s="1054">
        <f t="shared" si="2"/>
        <v>0</v>
      </c>
      <c r="N6" s="1021">
        <f t="shared" si="4"/>
        <v>0</v>
      </c>
      <c r="O6" s="417"/>
      <c r="P6" s="73">
        <v>15</v>
      </c>
      <c r="Q6" s="64"/>
      <c r="R6" s="205">
        <v>20</v>
      </c>
      <c r="S6" s="73"/>
      <c r="T6" s="556"/>
      <c r="U6" s="557"/>
      <c r="V6" s="73"/>
      <c r="W6" s="563"/>
      <c r="X6" s="336"/>
      <c r="Y6" s="444"/>
      <c r="Z6" s="62"/>
      <c r="AA6" s="474"/>
      <c r="AB6" s="62"/>
      <c r="AC6" s="520"/>
      <c r="AD6" s="71"/>
      <c r="AE6" s="204"/>
      <c r="AF6" s="64"/>
      <c r="AG6" s="71"/>
      <c r="AH6" s="520"/>
      <c r="AI6" s="204"/>
      <c r="AJ6" s="62"/>
      <c r="AK6" s="316"/>
    </row>
    <row r="7" spans="1:37" s="317" customFormat="1" ht="15">
      <c r="A7" s="1110" t="s">
        <v>478</v>
      </c>
      <c r="B7" s="1111" t="s">
        <v>372</v>
      </c>
      <c r="C7" s="1110" t="s">
        <v>161</v>
      </c>
      <c r="D7" s="1059">
        <v>6</v>
      </c>
      <c r="E7" s="1065">
        <f t="shared" si="0"/>
        <v>30</v>
      </c>
      <c r="F7" s="1045">
        <f t="shared" si="5"/>
        <v>28</v>
      </c>
      <c r="G7" s="308"/>
      <c r="H7" s="312"/>
      <c r="I7" s="163"/>
      <c r="J7" s="163"/>
      <c r="K7" s="1051">
        <f t="shared" si="3"/>
        <v>28</v>
      </c>
      <c r="L7" s="1017">
        <f t="shared" si="1"/>
        <v>2</v>
      </c>
      <c r="M7" s="1054">
        <f t="shared" si="2"/>
        <v>20</v>
      </c>
      <c r="N7" s="1021">
        <f t="shared" si="4"/>
        <v>0</v>
      </c>
      <c r="O7" s="417">
        <v>20</v>
      </c>
      <c r="P7" s="73">
        <v>8</v>
      </c>
      <c r="Q7" s="64"/>
      <c r="R7" s="205">
        <v>2</v>
      </c>
      <c r="S7" s="73"/>
      <c r="T7" s="556"/>
      <c r="U7" s="557"/>
      <c r="V7" s="73"/>
      <c r="W7" s="563"/>
      <c r="X7" s="336"/>
      <c r="Y7" s="444"/>
      <c r="Z7" s="62"/>
      <c r="AA7" s="474"/>
      <c r="AB7" s="66"/>
      <c r="AC7" s="563"/>
      <c r="AD7" s="336"/>
      <c r="AE7" s="444"/>
      <c r="AF7" s="64"/>
      <c r="AG7" s="66"/>
      <c r="AH7" s="563"/>
      <c r="AI7" s="444"/>
      <c r="AJ7" s="66"/>
      <c r="AK7" s="268"/>
    </row>
    <row r="8" spans="1:37" s="317" customFormat="1" ht="15">
      <c r="A8" s="986" t="s">
        <v>470</v>
      </c>
      <c r="B8" s="992" t="s">
        <v>383</v>
      </c>
      <c r="C8" s="986" t="s">
        <v>161</v>
      </c>
      <c r="D8" s="1059">
        <v>7</v>
      </c>
      <c r="E8" s="1065">
        <f t="shared" si="0"/>
        <v>25</v>
      </c>
      <c r="F8" s="1045">
        <f t="shared" si="5"/>
        <v>34</v>
      </c>
      <c r="G8" s="816">
        <v>10</v>
      </c>
      <c r="H8" s="313"/>
      <c r="I8" s="163"/>
      <c r="J8" s="163"/>
      <c r="K8" s="1051">
        <f t="shared" si="3"/>
        <v>8</v>
      </c>
      <c r="L8" s="1017">
        <f t="shared" si="1"/>
        <v>1</v>
      </c>
      <c r="M8" s="1054">
        <f t="shared" si="2"/>
        <v>0</v>
      </c>
      <c r="N8" s="1021">
        <f t="shared" si="4"/>
        <v>16</v>
      </c>
      <c r="O8" s="474"/>
      <c r="P8" s="336"/>
      <c r="Q8" s="66">
        <v>8</v>
      </c>
      <c r="R8" s="444">
        <v>1</v>
      </c>
      <c r="S8" s="73">
        <v>2</v>
      </c>
      <c r="T8" s="556">
        <v>8</v>
      </c>
      <c r="U8" s="557">
        <v>6</v>
      </c>
      <c r="V8" s="73"/>
      <c r="W8" s="563"/>
      <c r="X8" s="336"/>
      <c r="Y8" s="444"/>
      <c r="Z8" s="62"/>
      <c r="AA8" s="474"/>
      <c r="AB8" s="62"/>
      <c r="AC8" s="520"/>
      <c r="AD8" s="71"/>
      <c r="AE8" s="204"/>
      <c r="AF8" s="64"/>
      <c r="AG8" s="71"/>
      <c r="AH8" s="520"/>
      <c r="AI8" s="204"/>
      <c r="AJ8" s="62"/>
      <c r="AK8" s="63"/>
    </row>
    <row r="9" spans="1:37" s="317" customFormat="1" ht="15">
      <c r="A9" s="986" t="s">
        <v>475</v>
      </c>
      <c r="B9" s="992" t="s">
        <v>451</v>
      </c>
      <c r="C9" s="986" t="s">
        <v>269</v>
      </c>
      <c r="D9" s="1059">
        <v>8</v>
      </c>
      <c r="E9" s="1065">
        <f t="shared" si="0"/>
        <v>22</v>
      </c>
      <c r="F9" s="1045">
        <f t="shared" si="5"/>
        <v>13</v>
      </c>
      <c r="G9" s="308"/>
      <c r="H9" s="313"/>
      <c r="I9" s="163"/>
      <c r="J9" s="163">
        <v>1</v>
      </c>
      <c r="K9" s="1051">
        <f t="shared" si="3"/>
        <v>0</v>
      </c>
      <c r="L9" s="1017">
        <f t="shared" si="1"/>
        <v>10</v>
      </c>
      <c r="M9" s="1054">
        <f t="shared" si="2"/>
        <v>0</v>
      </c>
      <c r="N9" s="1021">
        <f t="shared" si="4"/>
        <v>12</v>
      </c>
      <c r="O9" s="474"/>
      <c r="P9" s="336"/>
      <c r="Q9" s="66">
        <v>12</v>
      </c>
      <c r="R9" s="444">
        <v>10</v>
      </c>
      <c r="S9" s="73"/>
      <c r="T9" s="556"/>
      <c r="U9" s="557"/>
      <c r="V9" s="73"/>
      <c r="W9" s="520"/>
      <c r="X9" s="73"/>
      <c r="Y9" s="444"/>
      <c r="Z9" s="62"/>
      <c r="AA9" s="474"/>
      <c r="AB9" s="66"/>
      <c r="AC9" s="563"/>
      <c r="AD9" s="336"/>
      <c r="AE9" s="444"/>
      <c r="AF9" s="64"/>
      <c r="AG9" s="66"/>
      <c r="AH9" s="563"/>
      <c r="AI9" s="444"/>
      <c r="AJ9" s="66"/>
      <c r="AK9" s="63"/>
    </row>
    <row r="10" spans="1:37" s="317" customFormat="1" ht="15">
      <c r="A10" s="986" t="s">
        <v>472</v>
      </c>
      <c r="B10" s="992" t="s">
        <v>453</v>
      </c>
      <c r="C10" s="986" t="s">
        <v>271</v>
      </c>
      <c r="D10" s="1059">
        <v>8</v>
      </c>
      <c r="E10" s="1065">
        <f t="shared" si="0"/>
        <v>22</v>
      </c>
      <c r="F10" s="1045">
        <f t="shared" si="5"/>
        <v>22</v>
      </c>
      <c r="G10" s="308"/>
      <c r="H10" s="312"/>
      <c r="I10" s="163"/>
      <c r="J10" s="163"/>
      <c r="K10" s="1051">
        <f t="shared" si="3"/>
        <v>22</v>
      </c>
      <c r="L10" s="1017">
        <f t="shared" si="1"/>
        <v>0</v>
      </c>
      <c r="M10" s="1054">
        <f t="shared" si="2"/>
        <v>10</v>
      </c>
      <c r="N10" s="1021">
        <f t="shared" si="4"/>
        <v>0</v>
      </c>
      <c r="O10" s="417">
        <v>10</v>
      </c>
      <c r="P10" s="73"/>
      <c r="Q10" s="64"/>
      <c r="R10" s="205"/>
      <c r="S10" s="73">
        <v>12</v>
      </c>
      <c r="T10" s="556"/>
      <c r="U10" s="557"/>
      <c r="V10" s="73"/>
      <c r="W10" s="563"/>
      <c r="X10" s="73"/>
      <c r="Y10" s="444"/>
      <c r="Z10" s="62"/>
      <c r="AA10" s="474"/>
      <c r="AB10" s="66"/>
      <c r="AC10" s="520"/>
      <c r="AD10" s="73"/>
      <c r="AE10" s="205"/>
      <c r="AF10" s="64"/>
      <c r="AG10" s="64"/>
      <c r="AH10" s="521"/>
      <c r="AI10" s="205"/>
      <c r="AJ10" s="64"/>
      <c r="AK10" s="268"/>
    </row>
    <row r="11" spans="1:37" s="317" customFormat="1" ht="15">
      <c r="A11" s="986" t="s">
        <v>464</v>
      </c>
      <c r="B11" s="993" t="s">
        <v>458</v>
      </c>
      <c r="C11" s="986" t="s">
        <v>267</v>
      </c>
      <c r="D11" s="1059">
        <v>8</v>
      </c>
      <c r="E11" s="1065">
        <f t="shared" si="0"/>
        <v>22</v>
      </c>
      <c r="F11" s="1045">
        <f t="shared" si="5"/>
        <v>48</v>
      </c>
      <c r="G11" s="308"/>
      <c r="H11" s="313"/>
      <c r="I11" s="163">
        <v>20</v>
      </c>
      <c r="J11" s="330">
        <v>6</v>
      </c>
      <c r="K11" s="1051">
        <f t="shared" si="3"/>
        <v>10</v>
      </c>
      <c r="L11" s="1017">
        <f t="shared" si="1"/>
        <v>0</v>
      </c>
      <c r="M11" s="1054">
        <f t="shared" si="2"/>
        <v>0</v>
      </c>
      <c r="N11" s="1021">
        <f t="shared" si="4"/>
        <v>12</v>
      </c>
      <c r="O11" s="417"/>
      <c r="P11" s="73"/>
      <c r="Q11" s="64">
        <v>2</v>
      </c>
      <c r="R11" s="205"/>
      <c r="S11" s="73"/>
      <c r="T11" s="556">
        <v>10</v>
      </c>
      <c r="U11" s="557">
        <v>10</v>
      </c>
      <c r="V11" s="73"/>
      <c r="W11" s="521"/>
      <c r="X11" s="336"/>
      <c r="Y11" s="444"/>
      <c r="Z11" s="64"/>
      <c r="AA11" s="474"/>
      <c r="AB11" s="62"/>
      <c r="AC11" s="521"/>
      <c r="AD11" s="73"/>
      <c r="AE11" s="205"/>
      <c r="AF11" s="64"/>
      <c r="AG11" s="73"/>
      <c r="AH11" s="521"/>
      <c r="AI11" s="205"/>
      <c r="AJ11" s="64"/>
      <c r="AK11" s="63"/>
    </row>
    <row r="12" spans="1:37" s="317" customFormat="1" ht="15">
      <c r="A12" s="993" t="s">
        <v>616</v>
      </c>
      <c r="B12" s="993" t="s">
        <v>617</v>
      </c>
      <c r="C12" s="993" t="s">
        <v>161</v>
      </c>
      <c r="D12" s="1059">
        <v>11</v>
      </c>
      <c r="E12" s="1065">
        <f t="shared" si="0"/>
        <v>21</v>
      </c>
      <c r="F12" s="1045">
        <f t="shared" si="5"/>
        <v>21</v>
      </c>
      <c r="G12" s="309"/>
      <c r="H12" s="313"/>
      <c r="I12" s="163"/>
      <c r="J12" s="330"/>
      <c r="K12" s="1051">
        <f t="shared" si="3"/>
        <v>15</v>
      </c>
      <c r="L12" s="1017">
        <f t="shared" si="1"/>
        <v>0</v>
      </c>
      <c r="M12" s="1054">
        <f t="shared" si="2"/>
        <v>0</v>
      </c>
      <c r="N12" s="1021">
        <f t="shared" si="4"/>
        <v>6</v>
      </c>
      <c r="O12" s="417"/>
      <c r="P12" s="73"/>
      <c r="Q12" s="64"/>
      <c r="R12" s="205"/>
      <c r="S12" s="73"/>
      <c r="T12" s="556">
        <v>6</v>
      </c>
      <c r="U12" s="557">
        <v>15</v>
      </c>
      <c r="V12" s="73"/>
      <c r="W12" s="521"/>
      <c r="X12" s="336"/>
      <c r="Y12" s="444"/>
      <c r="Z12" s="62"/>
      <c r="AA12" s="474"/>
      <c r="AB12" s="66"/>
      <c r="AC12" s="563"/>
      <c r="AD12" s="336"/>
      <c r="AE12" s="444"/>
      <c r="AF12" s="64"/>
      <c r="AG12" s="66"/>
      <c r="AH12" s="563"/>
      <c r="AI12" s="444"/>
      <c r="AJ12" s="66"/>
      <c r="AK12" s="268"/>
    </row>
    <row r="13" spans="1:37" s="317" customFormat="1" ht="15">
      <c r="A13" s="986" t="s">
        <v>476</v>
      </c>
      <c r="B13" s="992" t="s">
        <v>389</v>
      </c>
      <c r="C13" s="986" t="s">
        <v>269</v>
      </c>
      <c r="D13" s="1059">
        <v>12</v>
      </c>
      <c r="E13" s="1065">
        <f t="shared" si="0"/>
        <v>15</v>
      </c>
      <c r="F13" s="1045">
        <f t="shared" si="5"/>
        <v>15</v>
      </c>
      <c r="G13" s="308"/>
      <c r="H13" s="312"/>
      <c r="I13" s="163"/>
      <c r="J13" s="330"/>
      <c r="K13" s="1051">
        <f t="shared" si="3"/>
        <v>15</v>
      </c>
      <c r="L13" s="1017">
        <f t="shared" si="1"/>
        <v>0</v>
      </c>
      <c r="M13" s="1054">
        <f t="shared" si="2"/>
        <v>15</v>
      </c>
      <c r="N13" s="1021">
        <f t="shared" si="4"/>
        <v>0</v>
      </c>
      <c r="O13" s="417">
        <v>15</v>
      </c>
      <c r="P13" s="73"/>
      <c r="Q13" s="64"/>
      <c r="R13" s="205"/>
      <c r="S13" s="73"/>
      <c r="T13" s="556"/>
      <c r="U13" s="557"/>
      <c r="V13" s="73"/>
      <c r="W13" s="521"/>
      <c r="X13" s="336"/>
      <c r="Y13" s="444"/>
      <c r="Z13" s="62"/>
      <c r="AA13" s="474"/>
      <c r="AB13" s="66"/>
      <c r="AC13" s="563"/>
      <c r="AD13" s="336"/>
      <c r="AE13" s="444"/>
      <c r="AF13" s="64"/>
      <c r="AG13" s="66"/>
      <c r="AH13" s="563"/>
      <c r="AI13" s="444"/>
      <c r="AJ13" s="66"/>
      <c r="AK13" s="63"/>
    </row>
    <row r="14" spans="1:37" s="317" customFormat="1" ht="15">
      <c r="A14" s="986" t="s">
        <v>473</v>
      </c>
      <c r="B14" s="993" t="s">
        <v>196</v>
      </c>
      <c r="C14" s="986" t="s">
        <v>269</v>
      </c>
      <c r="D14" s="1059">
        <v>13</v>
      </c>
      <c r="E14" s="1065">
        <f t="shared" si="0"/>
        <v>12</v>
      </c>
      <c r="F14" s="1045">
        <f t="shared" si="5"/>
        <v>22</v>
      </c>
      <c r="G14" s="308">
        <v>10</v>
      </c>
      <c r="H14" s="313"/>
      <c r="I14" s="163"/>
      <c r="J14" s="330"/>
      <c r="K14" s="1051">
        <f t="shared" si="3"/>
        <v>8</v>
      </c>
      <c r="L14" s="1017">
        <f t="shared" si="1"/>
        <v>0</v>
      </c>
      <c r="M14" s="1054">
        <f t="shared" si="2"/>
        <v>8</v>
      </c>
      <c r="N14" s="1021">
        <f t="shared" si="4"/>
        <v>4</v>
      </c>
      <c r="O14" s="417">
        <v>8</v>
      </c>
      <c r="P14" s="73"/>
      <c r="Q14" s="64">
        <v>4</v>
      </c>
      <c r="R14" s="205"/>
      <c r="S14" s="73"/>
      <c r="T14" s="556"/>
      <c r="U14" s="557"/>
      <c r="V14" s="73"/>
      <c r="W14" s="521"/>
      <c r="X14" s="336"/>
      <c r="Y14" s="444"/>
      <c r="Z14" s="64"/>
      <c r="AA14" s="474"/>
      <c r="AB14" s="62"/>
      <c r="AC14" s="520"/>
      <c r="AD14" s="71"/>
      <c r="AE14" s="204"/>
      <c r="AF14" s="64"/>
      <c r="AG14" s="71"/>
      <c r="AH14" s="520"/>
      <c r="AI14" s="204"/>
      <c r="AJ14" s="62"/>
      <c r="AK14" s="316"/>
    </row>
    <row r="15" spans="1:37" s="317" customFormat="1" ht="15">
      <c r="A15" s="986" t="s">
        <v>469</v>
      </c>
      <c r="B15" s="992" t="s">
        <v>173</v>
      </c>
      <c r="C15" s="986" t="s">
        <v>144</v>
      </c>
      <c r="D15" s="1059">
        <v>14</v>
      </c>
      <c r="E15" s="1065">
        <f t="shared" si="0"/>
        <v>10</v>
      </c>
      <c r="F15" s="1045">
        <f t="shared" si="5"/>
        <v>10</v>
      </c>
      <c r="G15" s="308"/>
      <c r="H15" s="312"/>
      <c r="I15" s="163"/>
      <c r="J15" s="330"/>
      <c r="K15" s="1051">
        <f t="shared" si="3"/>
        <v>10</v>
      </c>
      <c r="L15" s="1017">
        <f t="shared" si="1"/>
        <v>0</v>
      </c>
      <c r="M15" s="1054">
        <f t="shared" si="2"/>
        <v>4</v>
      </c>
      <c r="N15" s="1021">
        <f t="shared" si="4"/>
        <v>0</v>
      </c>
      <c r="O15" s="474">
        <v>4</v>
      </c>
      <c r="P15" s="336"/>
      <c r="Q15" s="66"/>
      <c r="R15" s="444"/>
      <c r="S15" s="73">
        <v>6</v>
      </c>
      <c r="T15" s="556"/>
      <c r="U15" s="557"/>
      <c r="V15" s="73"/>
      <c r="W15" s="563"/>
      <c r="X15" s="336"/>
      <c r="Y15" s="444"/>
      <c r="Z15" s="62"/>
      <c r="AA15" s="474"/>
      <c r="AB15" s="66"/>
      <c r="AC15" s="563"/>
      <c r="AD15" s="336"/>
      <c r="AE15" s="444"/>
      <c r="AF15" s="64"/>
      <c r="AG15" s="66"/>
      <c r="AH15" s="563"/>
      <c r="AI15" s="444"/>
      <c r="AJ15" s="66"/>
      <c r="AK15" s="63"/>
    </row>
    <row r="16" spans="1:37" s="317" customFormat="1" ht="15">
      <c r="A16" s="992" t="s">
        <v>577</v>
      </c>
      <c r="B16" s="992" t="s">
        <v>578</v>
      </c>
      <c r="C16" s="992" t="s">
        <v>7</v>
      </c>
      <c r="D16" s="1059">
        <v>14</v>
      </c>
      <c r="E16" s="1065">
        <f t="shared" si="0"/>
        <v>10</v>
      </c>
      <c r="F16" s="1045">
        <f t="shared" si="5"/>
        <v>10</v>
      </c>
      <c r="G16" s="308"/>
      <c r="H16" s="312"/>
      <c r="I16" s="163"/>
      <c r="J16" s="330"/>
      <c r="K16" s="1051">
        <f t="shared" si="3"/>
        <v>10</v>
      </c>
      <c r="L16" s="1017">
        <f t="shared" si="1"/>
        <v>0</v>
      </c>
      <c r="M16" s="1054">
        <f t="shared" si="2"/>
        <v>0</v>
      </c>
      <c r="N16" s="1021">
        <f t="shared" si="4"/>
        <v>0</v>
      </c>
      <c r="O16" s="474"/>
      <c r="P16" s="336"/>
      <c r="Q16" s="66"/>
      <c r="R16" s="444"/>
      <c r="S16" s="73">
        <v>10</v>
      </c>
      <c r="T16" s="556"/>
      <c r="U16" s="557"/>
      <c r="V16" s="73"/>
      <c r="W16" s="520"/>
      <c r="X16" s="336"/>
      <c r="Y16" s="444"/>
      <c r="Z16" s="62"/>
      <c r="AA16" s="474"/>
      <c r="AB16" s="62"/>
      <c r="AC16" s="520"/>
      <c r="AD16" s="71"/>
      <c r="AE16" s="204"/>
      <c r="AF16" s="64"/>
      <c r="AG16" s="71"/>
      <c r="AH16" s="520"/>
      <c r="AI16" s="204"/>
      <c r="AJ16" s="62"/>
      <c r="AK16" s="268"/>
    </row>
    <row r="17" spans="1:37" s="317" customFormat="1" ht="15">
      <c r="A17" s="65" t="s">
        <v>618</v>
      </c>
      <c r="B17" s="65" t="s">
        <v>619</v>
      </c>
      <c r="C17" s="65" t="s">
        <v>576</v>
      </c>
      <c r="D17" s="1059">
        <v>14</v>
      </c>
      <c r="E17" s="1065">
        <f t="shared" si="0"/>
        <v>10</v>
      </c>
      <c r="F17" s="1045">
        <f t="shared" si="5"/>
        <v>10</v>
      </c>
      <c r="G17" s="308"/>
      <c r="H17" s="312"/>
      <c r="I17" s="163"/>
      <c r="J17" s="330"/>
      <c r="K17" s="1051">
        <f t="shared" si="3"/>
        <v>10</v>
      </c>
      <c r="L17" s="1017">
        <f t="shared" si="1"/>
        <v>0</v>
      </c>
      <c r="M17" s="1054">
        <f t="shared" si="2"/>
        <v>0</v>
      </c>
      <c r="N17" s="1021">
        <f t="shared" si="4"/>
        <v>0</v>
      </c>
      <c r="O17" s="474"/>
      <c r="P17" s="336"/>
      <c r="Q17" s="66"/>
      <c r="R17" s="444"/>
      <c r="S17" s="73"/>
      <c r="T17" s="556"/>
      <c r="U17" s="557">
        <v>2</v>
      </c>
      <c r="V17" s="73">
        <v>8</v>
      </c>
      <c r="W17" s="520"/>
      <c r="X17" s="336"/>
      <c r="Y17" s="444"/>
      <c r="Z17" s="62"/>
      <c r="AA17" s="474"/>
      <c r="AB17" s="66"/>
      <c r="AC17" s="563"/>
      <c r="AD17" s="336"/>
      <c r="AE17" s="444"/>
      <c r="AF17" s="64"/>
      <c r="AG17" s="66"/>
      <c r="AH17" s="563"/>
      <c r="AI17" s="444"/>
      <c r="AJ17" s="66"/>
      <c r="AK17" s="63"/>
    </row>
    <row r="18" spans="1:37" s="317" customFormat="1" ht="15">
      <c r="A18" s="65" t="s">
        <v>620</v>
      </c>
      <c r="B18" s="65" t="s">
        <v>3</v>
      </c>
      <c r="C18" s="65" t="s">
        <v>271</v>
      </c>
      <c r="D18" s="1059">
        <v>14</v>
      </c>
      <c r="E18" s="1065">
        <f t="shared" si="0"/>
        <v>10</v>
      </c>
      <c r="F18" s="1045">
        <f t="shared" si="5"/>
        <v>10</v>
      </c>
      <c r="G18" s="308"/>
      <c r="H18" s="312"/>
      <c r="I18" s="163"/>
      <c r="J18" s="163"/>
      <c r="K18" s="1051">
        <f t="shared" si="3"/>
        <v>10</v>
      </c>
      <c r="L18" s="1017">
        <f t="shared" si="1"/>
        <v>0</v>
      </c>
      <c r="M18" s="1054">
        <f t="shared" si="2"/>
        <v>0</v>
      </c>
      <c r="N18" s="1021">
        <f t="shared" si="4"/>
        <v>0</v>
      </c>
      <c r="O18" s="474"/>
      <c r="P18" s="336"/>
      <c r="Q18" s="66"/>
      <c r="R18" s="444"/>
      <c r="S18" s="73"/>
      <c r="T18" s="556"/>
      <c r="U18" s="557"/>
      <c r="V18" s="73">
        <v>10</v>
      </c>
      <c r="W18" s="563"/>
      <c r="X18" s="336"/>
      <c r="Y18" s="444"/>
      <c r="Z18" s="62"/>
      <c r="AA18" s="474"/>
      <c r="AB18" s="66"/>
      <c r="AC18" s="563"/>
      <c r="AD18" s="336"/>
      <c r="AE18" s="444"/>
      <c r="AF18" s="64"/>
      <c r="AG18" s="66"/>
      <c r="AH18" s="563"/>
      <c r="AI18" s="444"/>
      <c r="AJ18" s="66"/>
      <c r="AK18" s="63"/>
    </row>
    <row r="19" spans="1:37" s="317" customFormat="1" ht="15">
      <c r="A19" s="992" t="s">
        <v>579</v>
      </c>
      <c r="B19" s="992" t="s">
        <v>580</v>
      </c>
      <c r="C19" s="993" t="s">
        <v>274</v>
      </c>
      <c r="D19" s="1059">
        <v>18</v>
      </c>
      <c r="E19" s="1065">
        <f t="shared" si="0"/>
        <v>8</v>
      </c>
      <c r="F19" s="1045">
        <f t="shared" si="5"/>
        <v>8</v>
      </c>
      <c r="G19" s="308"/>
      <c r="H19" s="312"/>
      <c r="I19" s="163"/>
      <c r="J19" s="163"/>
      <c r="K19" s="1051">
        <f t="shared" si="3"/>
        <v>8</v>
      </c>
      <c r="L19" s="1017">
        <f t="shared" si="1"/>
        <v>0</v>
      </c>
      <c r="M19" s="1054">
        <f t="shared" si="2"/>
        <v>0</v>
      </c>
      <c r="N19" s="1021">
        <f t="shared" si="4"/>
        <v>0</v>
      </c>
      <c r="O19" s="417"/>
      <c r="P19" s="73"/>
      <c r="Q19" s="64"/>
      <c r="R19" s="205"/>
      <c r="S19" s="73">
        <v>8</v>
      </c>
      <c r="T19" s="556"/>
      <c r="U19" s="557"/>
      <c r="V19" s="73"/>
      <c r="W19" s="563"/>
      <c r="X19" s="73"/>
      <c r="Y19" s="444"/>
      <c r="Z19" s="62"/>
      <c r="AA19" s="474"/>
      <c r="AB19" s="62"/>
      <c r="AC19" s="521"/>
      <c r="AD19" s="73"/>
      <c r="AE19" s="205"/>
      <c r="AF19" s="64"/>
      <c r="AG19" s="73"/>
      <c r="AH19" s="521"/>
      <c r="AI19" s="205"/>
      <c r="AJ19" s="64"/>
      <c r="AK19" s="63"/>
    </row>
    <row r="20" spans="1:37" s="317" customFormat="1" ht="15">
      <c r="A20" s="986" t="s">
        <v>471</v>
      </c>
      <c r="B20" s="992" t="s">
        <v>454</v>
      </c>
      <c r="C20" s="986" t="s">
        <v>144</v>
      </c>
      <c r="D20" s="1059">
        <v>19</v>
      </c>
      <c r="E20" s="1065">
        <f t="shared" si="0"/>
        <v>6</v>
      </c>
      <c r="F20" s="1045">
        <f t="shared" si="5"/>
        <v>12</v>
      </c>
      <c r="G20" s="308"/>
      <c r="H20" s="312"/>
      <c r="I20" s="163">
        <v>6</v>
      </c>
      <c r="J20" s="163"/>
      <c r="K20" s="1051">
        <f t="shared" si="3"/>
        <v>6</v>
      </c>
      <c r="L20" s="1017">
        <f t="shared" si="1"/>
        <v>0</v>
      </c>
      <c r="M20" s="1054">
        <f t="shared" si="2"/>
        <v>6</v>
      </c>
      <c r="N20" s="1021">
        <f t="shared" si="4"/>
        <v>0</v>
      </c>
      <c r="O20" s="474">
        <v>6</v>
      </c>
      <c r="P20" s="336"/>
      <c r="Q20" s="66"/>
      <c r="R20" s="444"/>
      <c r="S20" s="73"/>
      <c r="T20" s="556"/>
      <c r="U20" s="557"/>
      <c r="V20" s="73"/>
      <c r="W20" s="520"/>
      <c r="X20" s="73"/>
      <c r="Y20" s="444"/>
      <c r="Z20" s="62"/>
      <c r="AA20" s="474"/>
      <c r="AB20" s="62"/>
      <c r="AC20" s="520"/>
      <c r="AD20" s="71"/>
      <c r="AE20" s="204"/>
      <c r="AF20" s="64"/>
      <c r="AG20" s="71"/>
      <c r="AH20" s="520"/>
      <c r="AI20" s="204"/>
      <c r="AJ20" s="62"/>
      <c r="AK20" s="63"/>
    </row>
    <row r="21" spans="1:37" s="317" customFormat="1" ht="15">
      <c r="A21" s="986" t="s">
        <v>468</v>
      </c>
      <c r="B21" s="992" t="s">
        <v>455</v>
      </c>
      <c r="C21" s="986" t="s">
        <v>272</v>
      </c>
      <c r="D21" s="1059">
        <v>19</v>
      </c>
      <c r="E21" s="1065">
        <f t="shared" si="0"/>
        <v>6</v>
      </c>
      <c r="F21" s="1045">
        <f t="shared" si="5"/>
        <v>0</v>
      </c>
      <c r="G21" s="308"/>
      <c r="H21" s="312"/>
      <c r="I21" s="163"/>
      <c r="J21" s="330"/>
      <c r="K21" s="1051">
        <f t="shared" si="3"/>
        <v>0</v>
      </c>
      <c r="L21" s="1017">
        <f t="shared" si="1"/>
        <v>6</v>
      </c>
      <c r="M21" s="1054">
        <f t="shared" si="2"/>
        <v>0</v>
      </c>
      <c r="N21" s="1021">
        <f t="shared" si="4"/>
        <v>0</v>
      </c>
      <c r="O21" s="474"/>
      <c r="P21" s="336"/>
      <c r="Q21" s="66"/>
      <c r="R21" s="444">
        <v>6</v>
      </c>
      <c r="S21" s="73"/>
      <c r="T21" s="556"/>
      <c r="U21" s="557"/>
      <c r="V21" s="73"/>
      <c r="W21" s="563"/>
      <c r="X21" s="336"/>
      <c r="Y21" s="444"/>
      <c r="Z21" s="62"/>
      <c r="AA21" s="474"/>
      <c r="AB21" s="66"/>
      <c r="AC21" s="520"/>
      <c r="AD21" s="73"/>
      <c r="AE21" s="205"/>
      <c r="AF21" s="64"/>
      <c r="AG21" s="64"/>
      <c r="AH21" s="521"/>
      <c r="AI21" s="205"/>
      <c r="AJ21" s="64"/>
      <c r="AK21" s="316"/>
    </row>
    <row r="22" spans="1:37" s="317" customFormat="1" ht="15">
      <c r="A22" s="986" t="s">
        <v>467</v>
      </c>
      <c r="B22" s="992" t="s">
        <v>456</v>
      </c>
      <c r="C22" s="986" t="s">
        <v>169</v>
      </c>
      <c r="D22" s="1059">
        <v>19</v>
      </c>
      <c r="E22" s="1065">
        <f t="shared" si="0"/>
        <v>6</v>
      </c>
      <c r="F22" s="1045">
        <f t="shared" si="5"/>
        <v>6</v>
      </c>
      <c r="G22" s="308"/>
      <c r="H22" s="312"/>
      <c r="I22" s="163"/>
      <c r="J22" s="330"/>
      <c r="K22" s="1051">
        <f t="shared" si="3"/>
        <v>6</v>
      </c>
      <c r="L22" s="1017">
        <f t="shared" si="1"/>
        <v>0</v>
      </c>
      <c r="M22" s="1054">
        <f t="shared" si="2"/>
        <v>0</v>
      </c>
      <c r="N22" s="1021">
        <f t="shared" si="4"/>
        <v>0</v>
      </c>
      <c r="O22" s="474"/>
      <c r="P22" s="336">
        <v>6</v>
      </c>
      <c r="Q22" s="66"/>
      <c r="R22" s="444"/>
      <c r="S22" s="73"/>
      <c r="T22" s="556"/>
      <c r="U22" s="557"/>
      <c r="V22" s="73"/>
      <c r="W22" s="563"/>
      <c r="X22" s="336"/>
      <c r="Y22" s="444"/>
      <c r="Z22" s="62"/>
      <c r="AA22" s="474"/>
      <c r="AB22" s="62"/>
      <c r="AC22" s="521"/>
      <c r="AD22" s="73"/>
      <c r="AE22" s="205"/>
      <c r="AF22" s="64"/>
      <c r="AG22" s="73"/>
      <c r="AH22" s="521"/>
      <c r="AI22" s="205"/>
      <c r="AJ22" s="64"/>
      <c r="AK22" s="316"/>
    </row>
    <row r="23" spans="1:37" s="317" customFormat="1" ht="15">
      <c r="A23" s="992" t="s">
        <v>581</v>
      </c>
      <c r="B23" s="992" t="s">
        <v>487</v>
      </c>
      <c r="C23" s="992" t="s">
        <v>576</v>
      </c>
      <c r="D23" s="1059">
        <v>19</v>
      </c>
      <c r="E23" s="1065">
        <f t="shared" si="0"/>
        <v>6</v>
      </c>
      <c r="F23" s="1045">
        <f t="shared" si="5"/>
        <v>6</v>
      </c>
      <c r="G23" s="308"/>
      <c r="H23" s="312"/>
      <c r="I23" s="163"/>
      <c r="J23" s="330"/>
      <c r="K23" s="1051">
        <f t="shared" si="3"/>
        <v>4</v>
      </c>
      <c r="L23" s="1017">
        <f t="shared" si="1"/>
        <v>0</v>
      </c>
      <c r="M23" s="1054">
        <f t="shared" si="2"/>
        <v>0</v>
      </c>
      <c r="N23" s="1021">
        <f t="shared" si="4"/>
        <v>2</v>
      </c>
      <c r="O23" s="417"/>
      <c r="P23" s="73"/>
      <c r="Q23" s="64"/>
      <c r="R23" s="205"/>
      <c r="S23" s="73">
        <v>4</v>
      </c>
      <c r="T23" s="556">
        <v>2</v>
      </c>
      <c r="U23" s="557"/>
      <c r="V23" s="73"/>
      <c r="W23" s="521"/>
      <c r="X23" s="336"/>
      <c r="Y23" s="444"/>
      <c r="Z23" s="62"/>
      <c r="AA23" s="474"/>
      <c r="AB23" s="62"/>
      <c r="AC23" s="520"/>
      <c r="AD23" s="71"/>
      <c r="AE23" s="204"/>
      <c r="AF23" s="64"/>
      <c r="AG23" s="71"/>
      <c r="AH23" s="520"/>
      <c r="AI23" s="204"/>
      <c r="AJ23" s="62"/>
      <c r="AK23" s="316"/>
    </row>
    <row r="24" spans="1:37" s="317" customFormat="1" ht="15">
      <c r="A24" s="986" t="s">
        <v>462</v>
      </c>
      <c r="B24" s="992" t="s">
        <v>325</v>
      </c>
      <c r="C24" s="986" t="s">
        <v>161</v>
      </c>
      <c r="D24" s="1059">
        <v>19</v>
      </c>
      <c r="E24" s="1065">
        <f t="shared" si="0"/>
        <v>6</v>
      </c>
      <c r="F24" s="1045">
        <f t="shared" si="5"/>
        <v>45</v>
      </c>
      <c r="G24" s="308"/>
      <c r="H24" s="312">
        <v>4</v>
      </c>
      <c r="I24" s="163">
        <v>20</v>
      </c>
      <c r="J24" s="330">
        <v>15</v>
      </c>
      <c r="K24" s="1051">
        <f t="shared" si="3"/>
        <v>6</v>
      </c>
      <c r="L24" s="1017">
        <f t="shared" si="1"/>
        <v>0</v>
      </c>
      <c r="M24" s="1054">
        <f t="shared" si="2"/>
        <v>0</v>
      </c>
      <c r="N24" s="1021">
        <f t="shared" si="4"/>
        <v>0</v>
      </c>
      <c r="O24" s="417"/>
      <c r="P24" s="73"/>
      <c r="Q24" s="64"/>
      <c r="R24" s="205"/>
      <c r="S24" s="73"/>
      <c r="T24" s="556"/>
      <c r="U24" s="557"/>
      <c r="V24" s="73">
        <v>6</v>
      </c>
      <c r="W24" s="521"/>
      <c r="X24" s="336"/>
      <c r="Y24" s="444"/>
      <c r="Z24" s="62"/>
      <c r="AA24" s="474"/>
      <c r="AB24" s="66"/>
      <c r="AC24" s="520"/>
      <c r="AD24" s="73"/>
      <c r="AE24" s="205"/>
      <c r="AF24" s="64"/>
      <c r="AG24" s="64"/>
      <c r="AH24" s="521"/>
      <c r="AI24" s="205"/>
      <c r="AJ24" s="64"/>
      <c r="AK24" s="63"/>
    </row>
    <row r="25" spans="1:37" s="317" customFormat="1" ht="15">
      <c r="A25" s="986" t="s">
        <v>466</v>
      </c>
      <c r="B25" s="993" t="s">
        <v>397</v>
      </c>
      <c r="C25" s="986" t="s">
        <v>267</v>
      </c>
      <c r="D25" s="1059">
        <v>24</v>
      </c>
      <c r="E25" s="1065">
        <f t="shared" si="0"/>
        <v>4</v>
      </c>
      <c r="F25" s="1045">
        <f t="shared" si="5"/>
        <v>28</v>
      </c>
      <c r="G25" s="308"/>
      <c r="H25" s="312"/>
      <c r="I25" s="163">
        <v>28</v>
      </c>
      <c r="J25" s="330"/>
      <c r="K25" s="1051">
        <f t="shared" si="3"/>
        <v>0</v>
      </c>
      <c r="L25" s="1017">
        <f t="shared" si="1"/>
        <v>4</v>
      </c>
      <c r="M25" s="1054">
        <f t="shared" si="2"/>
        <v>0</v>
      </c>
      <c r="N25" s="1021">
        <f t="shared" si="4"/>
        <v>0</v>
      </c>
      <c r="O25" s="417"/>
      <c r="P25" s="73"/>
      <c r="Q25" s="64"/>
      <c r="R25" s="205">
        <v>4</v>
      </c>
      <c r="S25" s="73"/>
      <c r="T25" s="556"/>
      <c r="U25" s="557"/>
      <c r="V25" s="73"/>
      <c r="W25" s="521"/>
      <c r="X25" s="73"/>
      <c r="Y25" s="444"/>
      <c r="Z25" s="64"/>
      <c r="AA25" s="474"/>
      <c r="AB25" s="62"/>
      <c r="AC25" s="520"/>
      <c r="AD25" s="71"/>
      <c r="AE25" s="204"/>
      <c r="AF25" s="64"/>
      <c r="AG25" s="71"/>
      <c r="AH25" s="520"/>
      <c r="AI25" s="204"/>
      <c r="AJ25" s="62"/>
      <c r="AK25" s="316"/>
    </row>
    <row r="26" spans="1:37" s="70" customFormat="1" ht="15">
      <c r="A26" s="986" t="s">
        <v>465</v>
      </c>
      <c r="B26" s="992" t="s">
        <v>457</v>
      </c>
      <c r="C26" s="1174" t="s">
        <v>161</v>
      </c>
      <c r="D26" s="1060">
        <v>25</v>
      </c>
      <c r="E26" s="1065">
        <f t="shared" si="0"/>
        <v>4</v>
      </c>
      <c r="F26" s="1045">
        <f t="shared" si="5"/>
        <v>4</v>
      </c>
      <c r="G26" s="308"/>
      <c r="H26" s="312"/>
      <c r="I26" s="163"/>
      <c r="J26" s="330"/>
      <c r="K26" s="1051">
        <f t="shared" si="3"/>
        <v>4</v>
      </c>
      <c r="L26" s="1017">
        <f t="shared" si="1"/>
        <v>0</v>
      </c>
      <c r="M26" s="1054">
        <f t="shared" si="2"/>
        <v>0</v>
      </c>
      <c r="N26" s="1021">
        <f t="shared" si="4"/>
        <v>0</v>
      </c>
      <c r="O26" s="417"/>
      <c r="P26" s="73">
        <v>4</v>
      </c>
      <c r="Q26" s="64"/>
      <c r="R26" s="205"/>
      <c r="S26" s="73"/>
      <c r="T26" s="556"/>
      <c r="U26" s="557"/>
      <c r="V26" s="73"/>
      <c r="W26" s="520"/>
      <c r="X26" s="336"/>
      <c r="Y26" s="444"/>
      <c r="Z26" s="62"/>
      <c r="AA26" s="474"/>
      <c r="AB26" s="66"/>
      <c r="AC26" s="520"/>
      <c r="AD26" s="73"/>
      <c r="AE26" s="205"/>
      <c r="AF26" s="64"/>
      <c r="AG26" s="64"/>
      <c r="AH26" s="521"/>
      <c r="AI26" s="205"/>
      <c r="AJ26" s="64"/>
      <c r="AK26" s="63"/>
    </row>
    <row r="27" spans="1:37" s="67" customFormat="1" ht="15">
      <c r="A27" s="153" t="s">
        <v>624</v>
      </c>
      <c r="B27" s="65" t="s">
        <v>396</v>
      </c>
      <c r="C27" s="304" t="s">
        <v>237</v>
      </c>
      <c r="D27" s="1060"/>
      <c r="E27" s="1065">
        <f t="shared" si="0"/>
        <v>0</v>
      </c>
      <c r="F27" s="1045">
        <f t="shared" si="5"/>
        <v>0</v>
      </c>
      <c r="G27" s="308"/>
      <c r="H27" s="312"/>
      <c r="I27" s="163"/>
      <c r="J27" s="330"/>
      <c r="K27" s="1051">
        <f t="shared" si="3"/>
        <v>0</v>
      </c>
      <c r="L27" s="1017">
        <f t="shared" si="1"/>
        <v>0</v>
      </c>
      <c r="M27" s="1054">
        <f t="shared" si="2"/>
        <v>0</v>
      </c>
      <c r="N27" s="1021">
        <f t="shared" si="4"/>
        <v>0</v>
      </c>
      <c r="O27" s="417"/>
      <c r="P27" s="73"/>
      <c r="Q27" s="64"/>
      <c r="R27" s="205"/>
      <c r="S27" s="73"/>
      <c r="T27" s="556"/>
      <c r="U27" s="557"/>
      <c r="V27" s="73"/>
      <c r="W27" s="563"/>
      <c r="X27" s="336"/>
      <c r="Y27" s="444"/>
      <c r="Z27" s="62"/>
      <c r="AA27" s="474"/>
      <c r="AB27" s="62"/>
      <c r="AC27" s="520"/>
      <c r="AD27" s="71"/>
      <c r="AE27" s="204"/>
      <c r="AF27" s="64"/>
      <c r="AG27" s="71"/>
      <c r="AH27" s="520"/>
      <c r="AI27" s="204"/>
      <c r="AJ27" s="62"/>
      <c r="AK27" s="316"/>
    </row>
    <row r="28" spans="1:37" s="67" customFormat="1" ht="15">
      <c r="A28" s="153" t="s">
        <v>625</v>
      </c>
      <c r="B28" s="65" t="s">
        <v>626</v>
      </c>
      <c r="C28" s="303" t="s">
        <v>627</v>
      </c>
      <c r="D28" s="1060"/>
      <c r="E28" s="1065">
        <f t="shared" si="0"/>
        <v>0</v>
      </c>
      <c r="F28" s="1045">
        <f t="shared" si="5"/>
        <v>0</v>
      </c>
      <c r="G28" s="308"/>
      <c r="H28" s="312"/>
      <c r="I28" s="163"/>
      <c r="J28" s="330"/>
      <c r="K28" s="1051">
        <f t="shared" si="3"/>
        <v>0</v>
      </c>
      <c r="L28" s="1017">
        <f t="shared" si="1"/>
        <v>0</v>
      </c>
      <c r="M28" s="1054">
        <f t="shared" si="2"/>
        <v>0</v>
      </c>
      <c r="N28" s="1021">
        <f t="shared" si="4"/>
        <v>0</v>
      </c>
      <c r="O28" s="474"/>
      <c r="P28" s="336"/>
      <c r="Q28" s="66"/>
      <c r="R28" s="444"/>
      <c r="S28" s="73"/>
      <c r="T28" s="556"/>
      <c r="U28" s="557"/>
      <c r="V28" s="73"/>
      <c r="W28" s="520"/>
      <c r="X28" s="336"/>
      <c r="Y28" s="444"/>
      <c r="Z28" s="62"/>
      <c r="AA28" s="474"/>
      <c r="AB28" s="66"/>
      <c r="AC28" s="520"/>
      <c r="AD28" s="73"/>
      <c r="AE28" s="205"/>
      <c r="AF28" s="64"/>
      <c r="AG28" s="64"/>
      <c r="AH28" s="521"/>
      <c r="AI28" s="205"/>
      <c r="AJ28" s="64"/>
      <c r="AK28" s="268"/>
    </row>
    <row r="29" spans="1:37" s="67" customFormat="1" ht="15">
      <c r="A29" s="153" t="s">
        <v>628</v>
      </c>
      <c r="B29" s="65" t="s">
        <v>379</v>
      </c>
      <c r="C29" s="303" t="s">
        <v>627</v>
      </c>
      <c r="D29" s="1060"/>
      <c r="E29" s="1065">
        <f t="shared" si="0"/>
        <v>0</v>
      </c>
      <c r="F29" s="1045">
        <f t="shared" si="5"/>
        <v>0</v>
      </c>
      <c r="G29" s="309"/>
      <c r="H29" s="313"/>
      <c r="I29" s="163"/>
      <c r="J29" s="330"/>
      <c r="K29" s="1051">
        <f t="shared" si="3"/>
        <v>0</v>
      </c>
      <c r="L29" s="1017">
        <f t="shared" si="1"/>
        <v>0</v>
      </c>
      <c r="M29" s="1054">
        <f t="shared" si="2"/>
        <v>0</v>
      </c>
      <c r="N29" s="1021">
        <f t="shared" si="4"/>
        <v>0</v>
      </c>
      <c r="O29" s="417"/>
      <c r="P29" s="73"/>
      <c r="Q29" s="64"/>
      <c r="R29" s="205"/>
      <c r="S29" s="73"/>
      <c r="T29" s="556"/>
      <c r="U29" s="557"/>
      <c r="V29" s="73"/>
      <c r="W29" s="521"/>
      <c r="X29" s="336"/>
      <c r="Y29" s="444"/>
      <c r="Z29" s="62"/>
      <c r="AA29" s="474"/>
      <c r="AB29" s="66"/>
      <c r="AC29" s="520"/>
      <c r="AD29" s="73"/>
      <c r="AE29" s="205"/>
      <c r="AF29" s="64"/>
      <c r="AG29" s="64"/>
      <c r="AH29" s="521"/>
      <c r="AI29" s="205"/>
      <c r="AJ29" s="64"/>
      <c r="AK29" s="268"/>
    </row>
    <row r="30" spans="1:37" s="67" customFormat="1" ht="15">
      <c r="A30" s="153" t="s">
        <v>629</v>
      </c>
      <c r="B30" s="65" t="s">
        <v>630</v>
      </c>
      <c r="C30" s="306" t="s">
        <v>144</v>
      </c>
      <c r="D30" s="1060"/>
      <c r="E30" s="1065">
        <f t="shared" si="0"/>
        <v>0</v>
      </c>
      <c r="F30" s="1045">
        <f t="shared" si="5"/>
        <v>0</v>
      </c>
      <c r="G30" s="308"/>
      <c r="H30" s="312"/>
      <c r="I30" s="163"/>
      <c r="J30" s="330"/>
      <c r="K30" s="1051">
        <f t="shared" si="3"/>
        <v>0</v>
      </c>
      <c r="L30" s="1017">
        <f t="shared" si="1"/>
        <v>0</v>
      </c>
      <c r="M30" s="1054">
        <f t="shared" si="2"/>
        <v>0</v>
      </c>
      <c r="N30" s="1021">
        <f t="shared" si="4"/>
        <v>0</v>
      </c>
      <c r="O30" s="417"/>
      <c r="P30" s="73"/>
      <c r="Q30" s="64"/>
      <c r="R30" s="205"/>
      <c r="S30" s="73"/>
      <c r="T30" s="556"/>
      <c r="U30" s="557"/>
      <c r="V30" s="73"/>
      <c r="W30" s="521"/>
      <c r="X30" s="336"/>
      <c r="Y30" s="444"/>
      <c r="Z30" s="62"/>
      <c r="AA30" s="474"/>
      <c r="AB30" s="62"/>
      <c r="AC30" s="520"/>
      <c r="AD30" s="71"/>
      <c r="AE30" s="204"/>
      <c r="AF30" s="64"/>
      <c r="AG30" s="71"/>
      <c r="AH30" s="520"/>
      <c r="AI30" s="204"/>
      <c r="AJ30" s="62"/>
      <c r="AK30" s="63"/>
    </row>
    <row r="31" spans="1:37" s="67" customFormat="1" ht="15">
      <c r="A31" s="1172" t="s">
        <v>463</v>
      </c>
      <c r="B31" s="992" t="s">
        <v>384</v>
      </c>
      <c r="C31" s="1174" t="s">
        <v>169</v>
      </c>
      <c r="D31" s="1060"/>
      <c r="E31" s="1065">
        <f t="shared" si="0"/>
        <v>0</v>
      </c>
      <c r="F31" s="1045">
        <f t="shared" si="5"/>
        <v>10</v>
      </c>
      <c r="G31" s="816">
        <v>10</v>
      </c>
      <c r="H31" s="312"/>
      <c r="I31" s="163"/>
      <c r="J31" s="330"/>
      <c r="K31" s="1051">
        <f t="shared" si="3"/>
        <v>0</v>
      </c>
      <c r="L31" s="1017">
        <f t="shared" si="1"/>
        <v>0</v>
      </c>
      <c r="M31" s="1054">
        <f t="shared" si="2"/>
        <v>0</v>
      </c>
      <c r="N31" s="1021">
        <f t="shared" si="4"/>
        <v>0</v>
      </c>
      <c r="O31" s="474"/>
      <c r="P31" s="336"/>
      <c r="Q31" s="66"/>
      <c r="R31" s="444"/>
      <c r="S31" s="73"/>
      <c r="T31" s="556"/>
      <c r="U31" s="557"/>
      <c r="V31" s="73"/>
      <c r="W31" s="520"/>
      <c r="X31" s="73"/>
      <c r="Y31" s="444"/>
      <c r="Z31" s="62"/>
      <c r="AA31" s="474"/>
      <c r="AB31" s="66"/>
      <c r="AC31" s="563"/>
      <c r="AD31" s="336"/>
      <c r="AE31" s="444"/>
      <c r="AF31" s="64"/>
      <c r="AG31" s="66"/>
      <c r="AH31" s="563"/>
      <c r="AI31" s="444"/>
      <c r="AJ31" s="66"/>
      <c r="AK31" s="316"/>
    </row>
    <row r="32" spans="1:37" s="67" customFormat="1" ht="15">
      <c r="A32" s="1172" t="s">
        <v>405</v>
      </c>
      <c r="B32" s="992" t="s">
        <v>459</v>
      </c>
      <c r="C32" s="1174" t="s">
        <v>269</v>
      </c>
      <c r="D32" s="1060"/>
      <c r="E32" s="1065">
        <f t="shared" si="0"/>
        <v>0</v>
      </c>
      <c r="F32" s="1045">
        <f t="shared" si="5"/>
        <v>0</v>
      </c>
      <c r="G32" s="308"/>
      <c r="H32" s="312"/>
      <c r="I32" s="163"/>
      <c r="J32" s="330"/>
      <c r="K32" s="1051">
        <f t="shared" si="3"/>
        <v>0</v>
      </c>
      <c r="L32" s="1017">
        <f t="shared" si="1"/>
        <v>0</v>
      </c>
      <c r="M32" s="1054">
        <f t="shared" si="2"/>
        <v>0</v>
      </c>
      <c r="N32" s="1021">
        <f t="shared" si="4"/>
        <v>0</v>
      </c>
      <c r="O32" s="417"/>
      <c r="P32" s="73"/>
      <c r="Q32" s="64"/>
      <c r="R32" s="205"/>
      <c r="S32" s="73"/>
      <c r="T32" s="556"/>
      <c r="U32" s="557"/>
      <c r="V32" s="73"/>
      <c r="W32" s="520"/>
      <c r="X32" s="336"/>
      <c r="Y32" s="444"/>
      <c r="Z32" s="62"/>
      <c r="AA32" s="474"/>
      <c r="AB32" s="66"/>
      <c r="AC32" s="563"/>
      <c r="AD32" s="336"/>
      <c r="AE32" s="444"/>
      <c r="AF32" s="64"/>
      <c r="AG32" s="66"/>
      <c r="AH32" s="563"/>
      <c r="AI32" s="444"/>
      <c r="AJ32" s="66"/>
      <c r="AK32" s="316"/>
    </row>
    <row r="33" spans="1:37" s="67" customFormat="1" ht="15">
      <c r="A33" s="1172" t="s">
        <v>461</v>
      </c>
      <c r="B33" s="992" t="s">
        <v>383</v>
      </c>
      <c r="C33" s="1174" t="s">
        <v>273</v>
      </c>
      <c r="D33" s="1060"/>
      <c r="E33" s="1065">
        <f t="shared" si="0"/>
        <v>0</v>
      </c>
      <c r="F33" s="1045">
        <f t="shared" si="5"/>
        <v>0</v>
      </c>
      <c r="G33" s="308"/>
      <c r="H33" s="312"/>
      <c r="I33" s="163"/>
      <c r="J33" s="330"/>
      <c r="K33" s="1051">
        <f t="shared" si="3"/>
        <v>0</v>
      </c>
      <c r="L33" s="1017">
        <f t="shared" si="1"/>
        <v>0</v>
      </c>
      <c r="M33" s="1054">
        <f t="shared" si="2"/>
        <v>0</v>
      </c>
      <c r="N33" s="1021">
        <f t="shared" si="4"/>
        <v>0</v>
      </c>
      <c r="O33" s="417"/>
      <c r="P33" s="73"/>
      <c r="Q33" s="64"/>
      <c r="R33" s="205"/>
      <c r="S33" s="73"/>
      <c r="T33" s="556"/>
      <c r="U33" s="557"/>
      <c r="V33" s="73"/>
      <c r="W33" s="521"/>
      <c r="X33" s="336"/>
      <c r="Y33" s="444"/>
      <c r="Z33" s="62"/>
      <c r="AA33" s="474"/>
      <c r="AB33" s="62"/>
      <c r="AC33" s="520"/>
      <c r="AD33" s="71"/>
      <c r="AE33" s="204"/>
      <c r="AF33" s="64"/>
      <c r="AG33" s="71"/>
      <c r="AH33" s="520"/>
      <c r="AI33" s="204"/>
      <c r="AJ33" s="62"/>
      <c r="AK33" s="63"/>
    </row>
    <row r="34" spans="1:37" s="67" customFormat="1" ht="15">
      <c r="A34" s="1172" t="s">
        <v>460</v>
      </c>
      <c r="B34" s="992" t="s">
        <v>11</v>
      </c>
      <c r="C34" s="1174" t="s">
        <v>274</v>
      </c>
      <c r="D34" s="1060"/>
      <c r="E34" s="1065">
        <f t="shared" si="0"/>
        <v>0</v>
      </c>
      <c r="F34" s="1045">
        <f t="shared" si="5"/>
        <v>0</v>
      </c>
      <c r="G34" s="308"/>
      <c r="H34" s="312"/>
      <c r="I34" s="163"/>
      <c r="J34" s="330"/>
      <c r="K34" s="1051">
        <f t="shared" si="3"/>
        <v>0</v>
      </c>
      <c r="L34" s="1017">
        <f t="shared" si="1"/>
        <v>0</v>
      </c>
      <c r="M34" s="1054">
        <f t="shared" si="2"/>
        <v>0</v>
      </c>
      <c r="N34" s="1021">
        <f t="shared" si="4"/>
        <v>0</v>
      </c>
      <c r="O34" s="417"/>
      <c r="P34" s="73"/>
      <c r="Q34" s="64"/>
      <c r="R34" s="205"/>
      <c r="S34" s="73"/>
      <c r="T34" s="556"/>
      <c r="U34" s="557"/>
      <c r="V34" s="73"/>
      <c r="W34" s="520"/>
      <c r="X34" s="73"/>
      <c r="Y34" s="444"/>
      <c r="Z34" s="62"/>
      <c r="AA34" s="474"/>
      <c r="AB34" s="66"/>
      <c r="AC34" s="520"/>
      <c r="AD34" s="73"/>
      <c r="AE34" s="205"/>
      <c r="AF34" s="64"/>
      <c r="AG34" s="64"/>
      <c r="AH34" s="521"/>
      <c r="AI34" s="205"/>
      <c r="AJ34" s="64"/>
      <c r="AK34" s="268"/>
    </row>
    <row r="35" spans="1:37" s="67" customFormat="1" ht="15">
      <c r="A35" s="1173" t="s">
        <v>432</v>
      </c>
      <c r="B35" s="1113" t="s">
        <v>381</v>
      </c>
      <c r="C35" s="1175" t="s">
        <v>561</v>
      </c>
      <c r="D35" s="1060"/>
      <c r="E35" s="1065">
        <f t="shared" si="0"/>
        <v>0</v>
      </c>
      <c r="F35" s="1045">
        <f t="shared" si="5"/>
        <v>27</v>
      </c>
      <c r="G35" s="308">
        <v>15</v>
      </c>
      <c r="H35" s="312">
        <v>12</v>
      </c>
      <c r="I35" s="163"/>
      <c r="J35" s="330"/>
      <c r="K35" s="1051">
        <f t="shared" si="3"/>
        <v>0</v>
      </c>
      <c r="L35" s="1017">
        <f t="shared" si="1"/>
        <v>0</v>
      </c>
      <c r="M35" s="1054">
        <f t="shared" si="2"/>
        <v>0</v>
      </c>
      <c r="N35" s="1021">
        <f t="shared" si="4"/>
        <v>0</v>
      </c>
      <c r="O35" s="417"/>
      <c r="P35" s="73"/>
      <c r="Q35" s="64"/>
      <c r="R35" s="205"/>
      <c r="S35" s="73"/>
      <c r="T35" s="556"/>
      <c r="U35" s="557"/>
      <c r="V35" s="73"/>
      <c r="W35" s="521"/>
      <c r="X35" s="73"/>
      <c r="Y35" s="444"/>
      <c r="Z35" s="62"/>
      <c r="AA35" s="474"/>
      <c r="AB35" s="66"/>
      <c r="AC35" s="520"/>
      <c r="AD35" s="73"/>
      <c r="AE35" s="205"/>
      <c r="AF35" s="64"/>
      <c r="AG35" s="64"/>
      <c r="AH35" s="521"/>
      <c r="AI35" s="205"/>
      <c r="AJ35" s="64"/>
      <c r="AK35" s="268"/>
    </row>
    <row r="36" spans="1:37" s="67" customFormat="1" ht="15">
      <c r="A36" s="153"/>
      <c r="B36" s="65"/>
      <c r="C36" s="303"/>
      <c r="D36" s="1060"/>
      <c r="E36" s="1065">
        <f t="shared" si="0"/>
        <v>0</v>
      </c>
      <c r="F36" s="1045">
        <f t="shared" si="5"/>
        <v>0</v>
      </c>
      <c r="G36" s="308"/>
      <c r="H36" s="312"/>
      <c r="I36" s="163"/>
      <c r="J36" s="330"/>
      <c r="K36" s="1051">
        <f t="shared" si="3"/>
        <v>0</v>
      </c>
      <c r="L36" s="1017">
        <f t="shared" si="1"/>
        <v>0</v>
      </c>
      <c r="M36" s="1054">
        <f t="shared" si="2"/>
        <v>0</v>
      </c>
      <c r="N36" s="1021">
        <f t="shared" si="4"/>
        <v>0</v>
      </c>
      <c r="O36" s="474"/>
      <c r="P36" s="336"/>
      <c r="Q36" s="66"/>
      <c r="R36" s="444"/>
      <c r="S36" s="73"/>
      <c r="T36" s="556"/>
      <c r="U36" s="557"/>
      <c r="V36" s="73"/>
      <c r="W36" s="563"/>
      <c r="X36" s="336"/>
      <c r="Y36" s="444"/>
      <c r="Z36" s="62"/>
      <c r="AA36" s="474"/>
      <c r="AB36" s="66"/>
      <c r="AC36" s="563"/>
      <c r="AD36" s="336"/>
      <c r="AE36" s="444"/>
      <c r="AF36" s="64"/>
      <c r="AG36" s="66"/>
      <c r="AH36" s="563"/>
      <c r="AI36" s="444"/>
      <c r="AJ36" s="66"/>
      <c r="AK36" s="316"/>
    </row>
    <row r="37" spans="1:37" s="67" customFormat="1" ht="15">
      <c r="A37" s="536"/>
      <c r="B37" s="537"/>
      <c r="C37" s="538"/>
      <c r="D37" s="1060"/>
      <c r="E37" s="1065">
        <f t="shared" si="0"/>
        <v>0</v>
      </c>
      <c r="F37" s="1045">
        <f t="shared" si="5"/>
        <v>0</v>
      </c>
      <c r="G37" s="308"/>
      <c r="H37" s="312"/>
      <c r="I37" s="163"/>
      <c r="J37" s="330"/>
      <c r="K37" s="1051">
        <f t="shared" si="3"/>
        <v>0</v>
      </c>
      <c r="L37" s="1017">
        <f t="shared" si="1"/>
        <v>0</v>
      </c>
      <c r="M37" s="1054">
        <f t="shared" si="2"/>
        <v>0</v>
      </c>
      <c r="N37" s="1021">
        <f t="shared" si="4"/>
        <v>0</v>
      </c>
      <c r="O37" s="474"/>
      <c r="P37" s="336"/>
      <c r="Q37" s="66"/>
      <c r="R37" s="444"/>
      <c r="S37" s="73"/>
      <c r="T37" s="556"/>
      <c r="U37" s="557"/>
      <c r="V37" s="73"/>
      <c r="W37" s="563"/>
      <c r="X37" s="336"/>
      <c r="Y37" s="444"/>
      <c r="Z37" s="62"/>
      <c r="AA37" s="474"/>
      <c r="AB37" s="66"/>
      <c r="AC37" s="563"/>
      <c r="AD37" s="336"/>
      <c r="AE37" s="444"/>
      <c r="AF37" s="64"/>
      <c r="AG37" s="66"/>
      <c r="AH37" s="563"/>
      <c r="AI37" s="444"/>
      <c r="AJ37" s="66"/>
      <c r="AK37" s="316"/>
    </row>
    <row r="38" spans="1:37" s="67" customFormat="1" ht="15">
      <c r="A38" s="153"/>
      <c r="B38" s="65"/>
      <c r="C38" s="304"/>
      <c r="D38" s="1060"/>
      <c r="E38" s="1065">
        <f t="shared" si="0"/>
        <v>0</v>
      </c>
      <c r="F38" s="1045">
        <f t="shared" si="5"/>
        <v>0</v>
      </c>
      <c r="G38" s="308"/>
      <c r="H38" s="312"/>
      <c r="I38" s="163"/>
      <c r="J38" s="330"/>
      <c r="K38" s="1051">
        <f t="shared" si="3"/>
        <v>0</v>
      </c>
      <c r="L38" s="1017">
        <f t="shared" si="1"/>
        <v>0</v>
      </c>
      <c r="M38" s="1054">
        <f t="shared" si="2"/>
        <v>0</v>
      </c>
      <c r="N38" s="1021">
        <f t="shared" si="4"/>
        <v>0</v>
      </c>
      <c r="O38" s="417"/>
      <c r="P38" s="73"/>
      <c r="Q38" s="64"/>
      <c r="R38" s="205"/>
      <c r="S38" s="73"/>
      <c r="T38" s="556"/>
      <c r="U38" s="557"/>
      <c r="V38" s="73"/>
      <c r="W38" s="520"/>
      <c r="X38" s="336"/>
      <c r="Y38" s="444"/>
      <c r="Z38" s="62"/>
      <c r="AA38" s="474"/>
      <c r="AB38" s="62"/>
      <c r="AC38" s="520"/>
      <c r="AD38" s="71"/>
      <c r="AE38" s="204"/>
      <c r="AF38" s="64"/>
      <c r="AG38" s="71"/>
      <c r="AH38" s="520"/>
      <c r="AI38" s="204"/>
      <c r="AJ38" s="62"/>
      <c r="AK38" s="63"/>
    </row>
    <row r="39" spans="1:37" s="67" customFormat="1" ht="15">
      <c r="A39" s="153"/>
      <c r="B39" s="65"/>
      <c r="C39" s="303"/>
      <c r="D39" s="1060"/>
      <c r="E39" s="1065">
        <f aca="true" t="shared" si="6" ref="E39:E63">SUM(K39,L39,N39)</f>
        <v>0</v>
      </c>
      <c r="F39" s="1045">
        <f t="shared" si="5"/>
        <v>0</v>
      </c>
      <c r="G39" s="308"/>
      <c r="H39" s="312"/>
      <c r="I39" s="163"/>
      <c r="J39" s="330"/>
      <c r="K39" s="1051">
        <f t="shared" si="3"/>
        <v>0</v>
      </c>
      <c r="L39" s="1017">
        <f aca="true" t="shared" si="7" ref="L39:L63">SUM(R39,Z39,AE39,AI39)</f>
        <v>0</v>
      </c>
      <c r="M39" s="1054">
        <f aca="true" t="shared" si="8" ref="M39:M63">SUM(O39,W39,AD39,AH39)</f>
        <v>0</v>
      </c>
      <c r="N39" s="1021">
        <f t="shared" si="4"/>
        <v>0</v>
      </c>
      <c r="O39" s="474"/>
      <c r="P39" s="336"/>
      <c r="Q39" s="66"/>
      <c r="R39" s="444"/>
      <c r="S39" s="73"/>
      <c r="T39" s="556"/>
      <c r="U39" s="557"/>
      <c r="V39" s="73"/>
      <c r="W39" s="563"/>
      <c r="X39" s="336"/>
      <c r="Y39" s="444"/>
      <c r="Z39" s="62"/>
      <c r="AA39" s="474"/>
      <c r="AB39" s="66"/>
      <c r="AC39" s="563"/>
      <c r="AD39" s="336"/>
      <c r="AE39" s="444"/>
      <c r="AF39" s="64"/>
      <c r="AG39" s="66"/>
      <c r="AH39" s="563"/>
      <c r="AI39" s="444"/>
      <c r="AJ39" s="66"/>
      <c r="AK39" s="316"/>
    </row>
    <row r="40" spans="1:37" s="67" customFormat="1" ht="15">
      <c r="A40" s="154"/>
      <c r="B40" s="68"/>
      <c r="C40" s="304"/>
      <c r="D40" s="1060"/>
      <c r="E40" s="1065">
        <f t="shared" si="6"/>
        <v>0</v>
      </c>
      <c r="F40" s="1045">
        <f t="shared" si="5"/>
        <v>0</v>
      </c>
      <c r="G40" s="308"/>
      <c r="H40" s="312"/>
      <c r="I40" s="163"/>
      <c r="J40" s="330"/>
      <c r="K40" s="1051">
        <f t="shared" si="3"/>
        <v>0</v>
      </c>
      <c r="L40" s="1017">
        <f t="shared" si="7"/>
        <v>0</v>
      </c>
      <c r="M40" s="1054">
        <f t="shared" si="8"/>
        <v>0</v>
      </c>
      <c r="N40" s="1021">
        <f t="shared" si="4"/>
        <v>0</v>
      </c>
      <c r="O40" s="417"/>
      <c r="P40" s="73"/>
      <c r="Q40" s="64"/>
      <c r="R40" s="205"/>
      <c r="S40" s="73"/>
      <c r="T40" s="556"/>
      <c r="U40" s="557"/>
      <c r="V40" s="73"/>
      <c r="W40" s="521"/>
      <c r="X40" s="73"/>
      <c r="Y40" s="444"/>
      <c r="Z40" s="62"/>
      <c r="AA40" s="474"/>
      <c r="AB40" s="66"/>
      <c r="AC40" s="520"/>
      <c r="AD40" s="73"/>
      <c r="AE40" s="205"/>
      <c r="AF40" s="64"/>
      <c r="AG40" s="64"/>
      <c r="AH40" s="521"/>
      <c r="AI40" s="205"/>
      <c r="AJ40" s="64"/>
      <c r="AK40" s="268"/>
    </row>
    <row r="41" spans="1:37" s="67" customFormat="1" ht="15">
      <c r="A41" s="153"/>
      <c r="B41" s="65"/>
      <c r="C41" s="304"/>
      <c r="D41" s="1060"/>
      <c r="E41" s="1065">
        <f t="shared" si="6"/>
        <v>0</v>
      </c>
      <c r="F41" s="1045">
        <f t="shared" si="5"/>
        <v>0</v>
      </c>
      <c r="G41" s="308"/>
      <c r="H41" s="312"/>
      <c r="I41" s="163"/>
      <c r="J41" s="330"/>
      <c r="K41" s="1051">
        <f t="shared" si="3"/>
        <v>0</v>
      </c>
      <c r="L41" s="1017">
        <f t="shared" si="7"/>
        <v>0</v>
      </c>
      <c r="M41" s="1054">
        <f t="shared" si="8"/>
        <v>0</v>
      </c>
      <c r="N41" s="1021">
        <f t="shared" si="4"/>
        <v>0</v>
      </c>
      <c r="O41" s="417"/>
      <c r="P41" s="73"/>
      <c r="Q41" s="64"/>
      <c r="R41" s="205"/>
      <c r="S41" s="73"/>
      <c r="T41" s="556"/>
      <c r="U41" s="557"/>
      <c r="V41" s="73"/>
      <c r="W41" s="520"/>
      <c r="X41" s="336"/>
      <c r="Y41" s="444"/>
      <c r="Z41" s="62"/>
      <c r="AA41" s="474"/>
      <c r="AB41" s="62"/>
      <c r="AC41" s="520"/>
      <c r="AD41" s="71"/>
      <c r="AE41" s="204"/>
      <c r="AF41" s="64"/>
      <c r="AG41" s="71"/>
      <c r="AH41" s="520"/>
      <c r="AI41" s="204"/>
      <c r="AJ41" s="62"/>
      <c r="AK41" s="63"/>
    </row>
    <row r="42" spans="1:37" s="67" customFormat="1" ht="15">
      <c r="A42" s="153"/>
      <c r="B42" s="65"/>
      <c r="C42" s="304"/>
      <c r="D42" s="1060"/>
      <c r="E42" s="1065">
        <f t="shared" si="6"/>
        <v>0</v>
      </c>
      <c r="F42" s="1045">
        <f t="shared" si="5"/>
        <v>0</v>
      </c>
      <c r="G42" s="308"/>
      <c r="H42" s="312"/>
      <c r="I42" s="163"/>
      <c r="J42" s="330"/>
      <c r="K42" s="1051">
        <f t="shared" si="3"/>
        <v>0</v>
      </c>
      <c r="L42" s="1017">
        <f t="shared" si="7"/>
        <v>0</v>
      </c>
      <c r="M42" s="1054">
        <f t="shared" si="8"/>
        <v>0</v>
      </c>
      <c r="N42" s="1021">
        <f t="shared" si="4"/>
        <v>0</v>
      </c>
      <c r="O42" s="474"/>
      <c r="P42" s="336"/>
      <c r="Q42" s="66"/>
      <c r="R42" s="444"/>
      <c r="S42" s="73"/>
      <c r="T42" s="556"/>
      <c r="U42" s="557"/>
      <c r="V42" s="73"/>
      <c r="W42" s="563"/>
      <c r="X42" s="336"/>
      <c r="Y42" s="444"/>
      <c r="Z42" s="62"/>
      <c r="AA42" s="474"/>
      <c r="AB42" s="66"/>
      <c r="AC42" s="563"/>
      <c r="AD42" s="336"/>
      <c r="AE42" s="444"/>
      <c r="AF42" s="64"/>
      <c r="AG42" s="66"/>
      <c r="AH42" s="563"/>
      <c r="AI42" s="444"/>
      <c r="AJ42" s="66"/>
      <c r="AK42" s="316"/>
    </row>
    <row r="43" spans="1:37" s="67" customFormat="1" ht="15">
      <c r="A43" s="154"/>
      <c r="B43" s="68"/>
      <c r="C43" s="304"/>
      <c r="D43" s="1060"/>
      <c r="E43" s="1065">
        <f t="shared" si="6"/>
        <v>0</v>
      </c>
      <c r="F43" s="1045">
        <f t="shared" si="5"/>
        <v>0</v>
      </c>
      <c r="G43" s="309"/>
      <c r="H43" s="313"/>
      <c r="I43" s="163"/>
      <c r="J43" s="330"/>
      <c r="K43" s="1051">
        <f t="shared" si="3"/>
        <v>0</v>
      </c>
      <c r="L43" s="1017">
        <f t="shared" si="7"/>
        <v>0</v>
      </c>
      <c r="M43" s="1054">
        <f t="shared" si="8"/>
        <v>0</v>
      </c>
      <c r="N43" s="1021">
        <f t="shared" si="4"/>
        <v>0</v>
      </c>
      <c r="O43" s="417"/>
      <c r="P43" s="73"/>
      <c r="Q43" s="64"/>
      <c r="R43" s="205"/>
      <c r="S43" s="73"/>
      <c r="T43" s="556"/>
      <c r="U43" s="557"/>
      <c r="V43" s="73"/>
      <c r="W43" s="521"/>
      <c r="X43" s="73"/>
      <c r="Y43" s="444"/>
      <c r="Z43" s="62"/>
      <c r="AA43" s="474"/>
      <c r="AB43" s="66"/>
      <c r="AC43" s="520"/>
      <c r="AD43" s="73"/>
      <c r="AE43" s="205"/>
      <c r="AF43" s="64"/>
      <c r="AG43" s="64"/>
      <c r="AH43" s="521"/>
      <c r="AI43" s="205"/>
      <c r="AJ43" s="64"/>
      <c r="AK43" s="268"/>
    </row>
    <row r="44" spans="1:37" s="67" customFormat="1" ht="15">
      <c r="A44" s="154"/>
      <c r="B44" s="68"/>
      <c r="C44" s="304"/>
      <c r="D44" s="1060"/>
      <c r="E44" s="1065">
        <f t="shared" si="6"/>
        <v>0</v>
      </c>
      <c r="F44" s="1045">
        <f t="shared" si="5"/>
        <v>0</v>
      </c>
      <c r="G44" s="309"/>
      <c r="H44" s="313"/>
      <c r="I44" s="163"/>
      <c r="J44" s="330"/>
      <c r="K44" s="1051">
        <f t="shared" si="3"/>
        <v>0</v>
      </c>
      <c r="L44" s="1017">
        <f t="shared" si="7"/>
        <v>0</v>
      </c>
      <c r="M44" s="1054">
        <f t="shared" si="8"/>
        <v>0</v>
      </c>
      <c r="N44" s="1021">
        <f t="shared" si="4"/>
        <v>0</v>
      </c>
      <c r="O44" s="417"/>
      <c r="P44" s="73"/>
      <c r="Q44" s="64"/>
      <c r="R44" s="205"/>
      <c r="S44" s="73"/>
      <c r="T44" s="556"/>
      <c r="U44" s="557"/>
      <c r="V44" s="73"/>
      <c r="W44" s="521"/>
      <c r="X44" s="73"/>
      <c r="Y44" s="444"/>
      <c r="Z44" s="62"/>
      <c r="AA44" s="474"/>
      <c r="AB44" s="66"/>
      <c r="AC44" s="520"/>
      <c r="AD44" s="73"/>
      <c r="AE44" s="205"/>
      <c r="AF44" s="64"/>
      <c r="AG44" s="64"/>
      <c r="AH44" s="521"/>
      <c r="AI44" s="205"/>
      <c r="AJ44" s="64"/>
      <c r="AK44" s="267"/>
    </row>
    <row r="45" spans="1:37" s="67" customFormat="1" ht="15">
      <c r="A45" s="153"/>
      <c r="B45" s="65"/>
      <c r="C45" s="303"/>
      <c r="D45" s="1060"/>
      <c r="E45" s="1065">
        <f t="shared" si="6"/>
        <v>0</v>
      </c>
      <c r="F45" s="1045">
        <f t="shared" si="5"/>
        <v>0</v>
      </c>
      <c r="G45" s="308"/>
      <c r="H45" s="312"/>
      <c r="I45" s="163"/>
      <c r="J45" s="330"/>
      <c r="K45" s="1051">
        <f t="shared" si="3"/>
        <v>0</v>
      </c>
      <c r="L45" s="1017">
        <f t="shared" si="7"/>
        <v>0</v>
      </c>
      <c r="M45" s="1054">
        <f t="shared" si="8"/>
        <v>0</v>
      </c>
      <c r="N45" s="1021">
        <f t="shared" si="4"/>
        <v>0</v>
      </c>
      <c r="O45" s="474"/>
      <c r="P45" s="336"/>
      <c r="Q45" s="66"/>
      <c r="R45" s="444"/>
      <c r="S45" s="73"/>
      <c r="T45" s="556"/>
      <c r="U45" s="557"/>
      <c r="V45" s="73"/>
      <c r="W45" s="563"/>
      <c r="X45" s="336"/>
      <c r="Y45" s="444"/>
      <c r="Z45" s="62"/>
      <c r="AA45" s="474"/>
      <c r="AB45" s="66"/>
      <c r="AC45" s="563"/>
      <c r="AD45" s="336"/>
      <c r="AE45" s="444"/>
      <c r="AF45" s="64"/>
      <c r="AG45" s="66"/>
      <c r="AH45" s="563"/>
      <c r="AI45" s="444"/>
      <c r="AJ45" s="66"/>
      <c r="AK45" s="316"/>
    </row>
    <row r="46" spans="1:37" s="67" customFormat="1" ht="15">
      <c r="A46" s="154"/>
      <c r="B46" s="68"/>
      <c r="C46" s="304"/>
      <c r="D46" s="1060"/>
      <c r="E46" s="1065">
        <f t="shared" si="6"/>
        <v>0</v>
      </c>
      <c r="F46" s="1045">
        <f t="shared" si="5"/>
        <v>0</v>
      </c>
      <c r="G46" s="816"/>
      <c r="H46" s="314"/>
      <c r="I46" s="163"/>
      <c r="J46" s="330"/>
      <c r="K46" s="1051">
        <f t="shared" si="3"/>
        <v>0</v>
      </c>
      <c r="L46" s="1017">
        <f t="shared" si="7"/>
        <v>0</v>
      </c>
      <c r="M46" s="1054">
        <f t="shared" si="8"/>
        <v>0</v>
      </c>
      <c r="N46" s="1021">
        <f t="shared" si="4"/>
        <v>0</v>
      </c>
      <c r="O46" s="417"/>
      <c r="P46" s="73"/>
      <c r="Q46" s="64"/>
      <c r="R46" s="205"/>
      <c r="S46" s="73"/>
      <c r="T46" s="556"/>
      <c r="U46" s="557"/>
      <c r="V46" s="73"/>
      <c r="W46" s="521"/>
      <c r="X46" s="73"/>
      <c r="Y46" s="444"/>
      <c r="Z46" s="62"/>
      <c r="AA46" s="474"/>
      <c r="AB46" s="66"/>
      <c r="AC46" s="520"/>
      <c r="AD46" s="73"/>
      <c r="AE46" s="205"/>
      <c r="AF46" s="64"/>
      <c r="AG46" s="64"/>
      <c r="AH46" s="521"/>
      <c r="AI46" s="205"/>
      <c r="AJ46" s="64"/>
      <c r="AK46" s="268"/>
    </row>
    <row r="47" spans="1:37" s="67" customFormat="1" ht="15">
      <c r="A47" s="153"/>
      <c r="B47" s="65"/>
      <c r="C47" s="303"/>
      <c r="D47" s="1060"/>
      <c r="E47" s="1065">
        <f t="shared" si="6"/>
        <v>0</v>
      </c>
      <c r="F47" s="1045">
        <f t="shared" si="5"/>
        <v>0</v>
      </c>
      <c r="G47" s="308"/>
      <c r="H47" s="312"/>
      <c r="I47" s="163"/>
      <c r="J47" s="330"/>
      <c r="K47" s="1051">
        <f t="shared" si="3"/>
        <v>0</v>
      </c>
      <c r="L47" s="1017">
        <f t="shared" si="7"/>
        <v>0</v>
      </c>
      <c r="M47" s="1054">
        <f t="shared" si="8"/>
        <v>0</v>
      </c>
      <c r="N47" s="1021">
        <f t="shared" si="4"/>
        <v>0</v>
      </c>
      <c r="O47" s="474"/>
      <c r="P47" s="336"/>
      <c r="Q47" s="66"/>
      <c r="R47" s="444"/>
      <c r="S47" s="73"/>
      <c r="T47" s="556"/>
      <c r="U47" s="557"/>
      <c r="V47" s="73"/>
      <c r="W47" s="563"/>
      <c r="X47" s="336"/>
      <c r="Y47" s="444"/>
      <c r="Z47" s="62"/>
      <c r="AA47" s="474"/>
      <c r="AB47" s="66"/>
      <c r="AC47" s="563"/>
      <c r="AD47" s="336"/>
      <c r="AE47" s="444"/>
      <c r="AF47" s="64"/>
      <c r="AG47" s="66"/>
      <c r="AH47" s="563"/>
      <c r="AI47" s="444"/>
      <c r="AJ47" s="66"/>
      <c r="AK47" s="316"/>
    </row>
    <row r="48" spans="1:37" s="67" customFormat="1" ht="15">
      <c r="A48" s="153"/>
      <c r="B48" s="65"/>
      <c r="C48" s="303"/>
      <c r="D48" s="1061"/>
      <c r="E48" s="1065">
        <f t="shared" si="6"/>
        <v>0</v>
      </c>
      <c r="F48" s="1045">
        <f t="shared" si="5"/>
        <v>0</v>
      </c>
      <c r="G48" s="308"/>
      <c r="H48" s="312"/>
      <c r="I48" s="163"/>
      <c r="J48" s="330"/>
      <c r="K48" s="1051">
        <f t="shared" si="3"/>
        <v>0</v>
      </c>
      <c r="L48" s="1017">
        <f t="shared" si="7"/>
        <v>0</v>
      </c>
      <c r="M48" s="1054">
        <f t="shared" si="8"/>
        <v>0</v>
      </c>
      <c r="N48" s="1021">
        <f t="shared" si="4"/>
        <v>0</v>
      </c>
      <c r="O48" s="474"/>
      <c r="P48" s="336"/>
      <c r="Q48" s="66"/>
      <c r="R48" s="444"/>
      <c r="S48" s="73"/>
      <c r="T48" s="556"/>
      <c r="U48" s="557"/>
      <c r="V48" s="73"/>
      <c r="W48" s="563"/>
      <c r="X48" s="336"/>
      <c r="Y48" s="444"/>
      <c r="Z48" s="62"/>
      <c r="AA48" s="474"/>
      <c r="AB48" s="66"/>
      <c r="AC48" s="563"/>
      <c r="AD48" s="336"/>
      <c r="AE48" s="444"/>
      <c r="AF48" s="64"/>
      <c r="AG48" s="66"/>
      <c r="AH48" s="563"/>
      <c r="AI48" s="444"/>
      <c r="AJ48" s="66"/>
      <c r="AK48" s="316"/>
    </row>
    <row r="49" spans="1:37" s="67" customFormat="1" ht="15">
      <c r="A49" s="154"/>
      <c r="B49" s="68"/>
      <c r="C49" s="304"/>
      <c r="D49" s="1060"/>
      <c r="E49" s="1065">
        <f t="shared" si="6"/>
        <v>0</v>
      </c>
      <c r="F49" s="1045">
        <f t="shared" si="5"/>
        <v>0</v>
      </c>
      <c r="G49" s="308"/>
      <c r="H49" s="312"/>
      <c r="I49" s="163"/>
      <c r="J49" s="330"/>
      <c r="K49" s="1051">
        <f t="shared" si="3"/>
        <v>0</v>
      </c>
      <c r="L49" s="1017">
        <f t="shared" si="7"/>
        <v>0</v>
      </c>
      <c r="M49" s="1054">
        <f t="shared" si="8"/>
        <v>0</v>
      </c>
      <c r="N49" s="1021">
        <f t="shared" si="4"/>
        <v>0</v>
      </c>
      <c r="O49" s="418"/>
      <c r="P49" s="71"/>
      <c r="Q49" s="62"/>
      <c r="R49" s="204"/>
      <c r="S49" s="73"/>
      <c r="T49" s="556"/>
      <c r="U49" s="557"/>
      <c r="V49" s="73"/>
      <c r="W49" s="520"/>
      <c r="X49" s="71"/>
      <c r="Y49" s="444"/>
      <c r="Z49" s="62"/>
      <c r="AA49" s="474"/>
      <c r="AB49" s="66"/>
      <c r="AC49" s="520"/>
      <c r="AD49" s="71"/>
      <c r="AE49" s="204"/>
      <c r="AF49" s="64"/>
      <c r="AG49" s="62"/>
      <c r="AH49" s="520"/>
      <c r="AI49" s="204"/>
      <c r="AJ49" s="62"/>
      <c r="AK49" s="268"/>
    </row>
    <row r="50" spans="1:37" s="67" customFormat="1" ht="15">
      <c r="A50" s="154"/>
      <c r="B50" s="68"/>
      <c r="C50" s="304"/>
      <c r="D50" s="1060"/>
      <c r="E50" s="1065">
        <f t="shared" si="6"/>
        <v>0</v>
      </c>
      <c r="F50" s="1045">
        <f t="shared" si="5"/>
        <v>0</v>
      </c>
      <c r="G50" s="308"/>
      <c r="H50" s="312"/>
      <c r="I50" s="163"/>
      <c r="J50" s="330"/>
      <c r="K50" s="1051">
        <f t="shared" si="3"/>
        <v>0</v>
      </c>
      <c r="L50" s="1017">
        <f t="shared" si="7"/>
        <v>0</v>
      </c>
      <c r="M50" s="1054">
        <f t="shared" si="8"/>
        <v>0</v>
      </c>
      <c r="N50" s="1021">
        <f t="shared" si="4"/>
        <v>0</v>
      </c>
      <c r="O50" s="417"/>
      <c r="P50" s="73"/>
      <c r="Q50" s="64"/>
      <c r="R50" s="205"/>
      <c r="S50" s="73"/>
      <c r="T50" s="556"/>
      <c r="U50" s="557"/>
      <c r="V50" s="73"/>
      <c r="W50" s="521"/>
      <c r="X50" s="73"/>
      <c r="Y50" s="444"/>
      <c r="Z50" s="62"/>
      <c r="AA50" s="474"/>
      <c r="AB50" s="66"/>
      <c r="AC50" s="520"/>
      <c r="AD50" s="73"/>
      <c r="AE50" s="205"/>
      <c r="AF50" s="64"/>
      <c r="AG50" s="64"/>
      <c r="AH50" s="521"/>
      <c r="AI50" s="205"/>
      <c r="AJ50" s="64"/>
      <c r="AK50" s="267"/>
    </row>
    <row r="51" spans="1:37" s="67" customFormat="1" ht="15">
      <c r="A51" s="153"/>
      <c r="B51" s="65"/>
      <c r="C51" s="303"/>
      <c r="D51" s="1060"/>
      <c r="E51" s="1065">
        <f t="shared" si="6"/>
        <v>0</v>
      </c>
      <c r="F51" s="310"/>
      <c r="G51" s="264"/>
      <c r="H51" s="312"/>
      <c r="I51" s="163"/>
      <c r="J51" s="330"/>
      <c r="K51" s="1051">
        <f t="shared" si="3"/>
        <v>0</v>
      </c>
      <c r="L51" s="1017">
        <f t="shared" si="7"/>
        <v>0</v>
      </c>
      <c r="M51" s="1054">
        <f t="shared" si="8"/>
        <v>0</v>
      </c>
      <c r="N51" s="1021">
        <f t="shared" si="4"/>
        <v>0</v>
      </c>
      <c r="O51" s="474"/>
      <c r="P51" s="336"/>
      <c r="Q51" s="66"/>
      <c r="R51" s="444"/>
      <c r="S51" s="73"/>
      <c r="T51" s="556"/>
      <c r="U51" s="557"/>
      <c r="V51" s="73"/>
      <c r="W51" s="563"/>
      <c r="X51" s="336"/>
      <c r="Y51" s="444"/>
      <c r="Z51" s="62"/>
      <c r="AA51" s="474"/>
      <c r="AB51" s="66"/>
      <c r="AC51" s="563"/>
      <c r="AD51" s="336"/>
      <c r="AE51" s="444"/>
      <c r="AF51" s="64"/>
      <c r="AG51" s="66"/>
      <c r="AH51" s="563"/>
      <c r="AI51" s="444"/>
      <c r="AJ51" s="66"/>
      <c r="AK51" s="316"/>
    </row>
    <row r="52" spans="1:37" s="67" customFormat="1" ht="15">
      <c r="A52" s="153"/>
      <c r="B52" s="65"/>
      <c r="C52" s="303"/>
      <c r="D52" s="1060"/>
      <c r="E52" s="1065">
        <f t="shared" si="6"/>
        <v>0</v>
      </c>
      <c r="F52" s="310"/>
      <c r="G52" s="308"/>
      <c r="H52" s="312"/>
      <c r="I52" s="163"/>
      <c r="J52" s="330"/>
      <c r="K52" s="1051">
        <f t="shared" si="3"/>
        <v>0</v>
      </c>
      <c r="L52" s="1017">
        <f t="shared" si="7"/>
        <v>0</v>
      </c>
      <c r="M52" s="1054">
        <f t="shared" si="8"/>
        <v>0</v>
      </c>
      <c r="N52" s="1021">
        <f t="shared" si="4"/>
        <v>0</v>
      </c>
      <c r="O52" s="417"/>
      <c r="P52" s="73"/>
      <c r="Q52" s="64"/>
      <c r="R52" s="205"/>
      <c r="S52" s="73"/>
      <c r="T52" s="556"/>
      <c r="U52" s="557"/>
      <c r="V52" s="73"/>
      <c r="W52" s="521"/>
      <c r="X52" s="73"/>
      <c r="Y52" s="444"/>
      <c r="Z52" s="62"/>
      <c r="AA52" s="474"/>
      <c r="AB52" s="66"/>
      <c r="AC52" s="520"/>
      <c r="AD52" s="73"/>
      <c r="AE52" s="205"/>
      <c r="AF52" s="64"/>
      <c r="AG52" s="64"/>
      <c r="AH52" s="521"/>
      <c r="AI52" s="205"/>
      <c r="AJ52" s="64"/>
      <c r="AK52" s="268"/>
    </row>
    <row r="53" spans="1:37" s="67" customFormat="1" ht="15">
      <c r="A53" s="153"/>
      <c r="B53" s="65"/>
      <c r="C53" s="303"/>
      <c r="D53" s="1061"/>
      <c r="E53" s="1065">
        <f t="shared" si="6"/>
        <v>0</v>
      </c>
      <c r="F53" s="310"/>
      <c r="G53" s="308"/>
      <c r="H53" s="312"/>
      <c r="I53" s="163"/>
      <c r="J53" s="330"/>
      <c r="K53" s="1051">
        <f t="shared" si="3"/>
        <v>0</v>
      </c>
      <c r="L53" s="1017">
        <f t="shared" si="7"/>
        <v>0</v>
      </c>
      <c r="M53" s="1054">
        <f t="shared" si="8"/>
        <v>0</v>
      </c>
      <c r="N53" s="1021">
        <f t="shared" si="4"/>
        <v>0</v>
      </c>
      <c r="O53" s="417"/>
      <c r="P53" s="73"/>
      <c r="Q53" s="64"/>
      <c r="R53" s="205"/>
      <c r="S53" s="73"/>
      <c r="T53" s="556"/>
      <c r="U53" s="557"/>
      <c r="V53" s="73"/>
      <c r="W53" s="563"/>
      <c r="X53" s="336"/>
      <c r="Y53" s="444"/>
      <c r="Z53" s="62"/>
      <c r="AA53" s="474"/>
      <c r="AB53" s="66"/>
      <c r="AC53" s="563"/>
      <c r="AD53" s="336"/>
      <c r="AE53" s="444"/>
      <c r="AF53" s="64"/>
      <c r="AG53" s="66"/>
      <c r="AH53" s="563"/>
      <c r="AI53" s="444"/>
      <c r="AJ53" s="66"/>
      <c r="AK53" s="316"/>
    </row>
    <row r="54" spans="1:37" s="67" customFormat="1" ht="15">
      <c r="A54" s="153"/>
      <c r="B54" s="65"/>
      <c r="C54" s="303"/>
      <c r="D54" s="1060"/>
      <c r="E54" s="1065">
        <f t="shared" si="6"/>
        <v>0</v>
      </c>
      <c r="F54" s="310"/>
      <c r="G54" s="308"/>
      <c r="H54" s="312"/>
      <c r="I54" s="163"/>
      <c r="J54" s="330"/>
      <c r="K54" s="1051">
        <f t="shared" si="3"/>
        <v>0</v>
      </c>
      <c r="L54" s="1017">
        <f t="shared" si="7"/>
        <v>0</v>
      </c>
      <c r="M54" s="1054">
        <f t="shared" si="8"/>
        <v>0</v>
      </c>
      <c r="N54" s="1021">
        <f t="shared" si="4"/>
        <v>0</v>
      </c>
      <c r="O54" s="474"/>
      <c r="P54" s="336"/>
      <c r="Q54" s="66"/>
      <c r="R54" s="444"/>
      <c r="S54" s="73"/>
      <c r="T54" s="556"/>
      <c r="U54" s="557"/>
      <c r="V54" s="73"/>
      <c r="W54" s="563"/>
      <c r="X54" s="336"/>
      <c r="Y54" s="444"/>
      <c r="Z54" s="62"/>
      <c r="AA54" s="474"/>
      <c r="AB54" s="66"/>
      <c r="AC54" s="563"/>
      <c r="AD54" s="336"/>
      <c r="AE54" s="444"/>
      <c r="AF54" s="64"/>
      <c r="AG54" s="66"/>
      <c r="AH54" s="563"/>
      <c r="AI54" s="444"/>
      <c r="AJ54" s="66"/>
      <c r="AK54" s="316"/>
    </row>
    <row r="55" spans="1:37" s="67" customFormat="1" ht="15">
      <c r="A55" s="155"/>
      <c r="B55" s="69"/>
      <c r="C55" s="305"/>
      <c r="D55" s="1060"/>
      <c r="E55" s="1065">
        <f t="shared" si="6"/>
        <v>0</v>
      </c>
      <c r="F55" s="310"/>
      <c r="G55" s="309"/>
      <c r="H55" s="313"/>
      <c r="I55" s="163"/>
      <c r="J55" s="330"/>
      <c r="K55" s="1051">
        <f t="shared" si="3"/>
        <v>0</v>
      </c>
      <c r="L55" s="1017">
        <f t="shared" si="7"/>
        <v>0</v>
      </c>
      <c r="M55" s="1054">
        <f t="shared" si="8"/>
        <v>0</v>
      </c>
      <c r="N55" s="1021">
        <f t="shared" si="4"/>
        <v>0</v>
      </c>
      <c r="O55" s="417"/>
      <c r="P55" s="73"/>
      <c r="Q55" s="64"/>
      <c r="R55" s="205"/>
      <c r="S55" s="73"/>
      <c r="T55" s="556"/>
      <c r="U55" s="557"/>
      <c r="V55" s="73"/>
      <c r="W55" s="521"/>
      <c r="X55" s="73"/>
      <c r="Y55" s="444"/>
      <c r="Z55" s="62"/>
      <c r="AA55" s="474"/>
      <c r="AB55" s="66"/>
      <c r="AC55" s="520"/>
      <c r="AD55" s="73"/>
      <c r="AE55" s="205"/>
      <c r="AF55" s="64"/>
      <c r="AG55" s="64"/>
      <c r="AH55" s="521"/>
      <c r="AI55" s="205"/>
      <c r="AJ55" s="64"/>
      <c r="AK55" s="268"/>
    </row>
    <row r="56" spans="1:37" s="67" customFormat="1" ht="15">
      <c r="A56" s="154"/>
      <c r="B56" s="68"/>
      <c r="C56" s="303"/>
      <c r="D56" s="1060"/>
      <c r="E56" s="1065">
        <f t="shared" si="6"/>
        <v>0</v>
      </c>
      <c r="F56" s="310"/>
      <c r="G56" s="308"/>
      <c r="H56" s="312"/>
      <c r="I56" s="163"/>
      <c r="J56" s="330"/>
      <c r="K56" s="1051">
        <f t="shared" si="3"/>
        <v>0</v>
      </c>
      <c r="L56" s="1017">
        <f t="shared" si="7"/>
        <v>0</v>
      </c>
      <c r="M56" s="1054">
        <f t="shared" si="8"/>
        <v>0</v>
      </c>
      <c r="N56" s="1021">
        <f t="shared" si="4"/>
        <v>0</v>
      </c>
      <c r="O56" s="418"/>
      <c r="P56" s="71"/>
      <c r="Q56" s="62"/>
      <c r="R56" s="204"/>
      <c r="S56" s="73"/>
      <c r="T56" s="556"/>
      <c r="U56" s="557"/>
      <c r="V56" s="73"/>
      <c r="W56" s="520"/>
      <c r="X56" s="71"/>
      <c r="Y56" s="444"/>
      <c r="Z56" s="62"/>
      <c r="AA56" s="474"/>
      <c r="AB56" s="66"/>
      <c r="AC56" s="520"/>
      <c r="AD56" s="71"/>
      <c r="AE56" s="204"/>
      <c r="AF56" s="64"/>
      <c r="AG56" s="62"/>
      <c r="AH56" s="520"/>
      <c r="AI56" s="204"/>
      <c r="AJ56" s="62"/>
      <c r="AK56" s="268"/>
    </row>
    <row r="57" spans="1:37" s="67" customFormat="1" ht="15">
      <c r="A57" s="154"/>
      <c r="B57" s="68"/>
      <c r="C57" s="304"/>
      <c r="D57" s="1060"/>
      <c r="E57" s="1065">
        <f t="shared" si="6"/>
        <v>0</v>
      </c>
      <c r="F57" s="310"/>
      <c r="G57" s="308"/>
      <c r="H57" s="312"/>
      <c r="I57" s="163"/>
      <c r="J57" s="330"/>
      <c r="K57" s="1051">
        <f t="shared" si="3"/>
        <v>0</v>
      </c>
      <c r="L57" s="1017">
        <f t="shared" si="7"/>
        <v>0</v>
      </c>
      <c r="M57" s="1054">
        <f t="shared" si="8"/>
        <v>0</v>
      </c>
      <c r="N57" s="1021">
        <f t="shared" si="4"/>
        <v>0</v>
      </c>
      <c r="O57" s="417"/>
      <c r="P57" s="73"/>
      <c r="Q57" s="64"/>
      <c r="R57" s="205"/>
      <c r="S57" s="73"/>
      <c r="T57" s="556"/>
      <c r="U57" s="557"/>
      <c r="V57" s="73"/>
      <c r="W57" s="521"/>
      <c r="X57" s="73"/>
      <c r="Y57" s="444"/>
      <c r="Z57" s="62"/>
      <c r="AA57" s="474"/>
      <c r="AB57" s="66"/>
      <c r="AC57" s="520"/>
      <c r="AD57" s="73"/>
      <c r="AE57" s="205"/>
      <c r="AF57" s="64"/>
      <c r="AG57" s="64"/>
      <c r="AH57" s="521"/>
      <c r="AI57" s="205"/>
      <c r="AJ57" s="64"/>
      <c r="AK57" s="268"/>
    </row>
    <row r="58" spans="1:37" s="67" customFormat="1" ht="15">
      <c r="A58" s="153"/>
      <c r="B58" s="65"/>
      <c r="C58" s="303"/>
      <c r="D58" s="1061"/>
      <c r="E58" s="1065">
        <f t="shared" si="6"/>
        <v>0</v>
      </c>
      <c r="F58" s="310"/>
      <c r="G58" s="308"/>
      <c r="H58" s="312"/>
      <c r="I58" s="163"/>
      <c r="J58" s="330"/>
      <c r="K58" s="1051">
        <f t="shared" si="3"/>
        <v>0</v>
      </c>
      <c r="L58" s="1017">
        <f t="shared" si="7"/>
        <v>0</v>
      </c>
      <c r="M58" s="1054">
        <f t="shared" si="8"/>
        <v>0</v>
      </c>
      <c r="N58" s="1021">
        <f t="shared" si="4"/>
        <v>0</v>
      </c>
      <c r="O58" s="417"/>
      <c r="P58" s="73"/>
      <c r="Q58" s="64"/>
      <c r="R58" s="205"/>
      <c r="S58" s="73"/>
      <c r="T58" s="556"/>
      <c r="U58" s="557"/>
      <c r="V58" s="73"/>
      <c r="W58" s="563"/>
      <c r="X58" s="336"/>
      <c r="Y58" s="444"/>
      <c r="Z58" s="62"/>
      <c r="AA58" s="474"/>
      <c r="AB58" s="66"/>
      <c r="AC58" s="563"/>
      <c r="AD58" s="336"/>
      <c r="AE58" s="444"/>
      <c r="AF58" s="64"/>
      <c r="AG58" s="66"/>
      <c r="AH58" s="563"/>
      <c r="AI58" s="444"/>
      <c r="AJ58" s="66"/>
      <c r="AK58" s="316"/>
    </row>
    <row r="59" spans="1:37" s="67" customFormat="1" ht="15">
      <c r="A59" s="154"/>
      <c r="B59" s="68"/>
      <c r="C59" s="304"/>
      <c r="D59" s="1060"/>
      <c r="E59" s="1065">
        <f t="shared" si="6"/>
        <v>0</v>
      </c>
      <c r="F59" s="310"/>
      <c r="G59" s="308"/>
      <c r="H59" s="312"/>
      <c r="I59" s="163"/>
      <c r="J59" s="330"/>
      <c r="K59" s="1051">
        <f t="shared" si="3"/>
        <v>0</v>
      </c>
      <c r="L59" s="1017">
        <f t="shared" si="7"/>
        <v>0</v>
      </c>
      <c r="M59" s="1054">
        <f t="shared" si="8"/>
        <v>0</v>
      </c>
      <c r="N59" s="1021">
        <f t="shared" si="4"/>
        <v>0</v>
      </c>
      <c r="O59" s="417"/>
      <c r="P59" s="73"/>
      <c r="Q59" s="64"/>
      <c r="R59" s="205"/>
      <c r="S59" s="73"/>
      <c r="T59" s="556"/>
      <c r="U59" s="557"/>
      <c r="V59" s="73"/>
      <c r="W59" s="521"/>
      <c r="X59" s="73"/>
      <c r="Y59" s="444"/>
      <c r="Z59" s="62"/>
      <c r="AA59" s="474"/>
      <c r="AB59" s="66"/>
      <c r="AC59" s="520"/>
      <c r="AD59" s="73"/>
      <c r="AE59" s="205"/>
      <c r="AF59" s="64"/>
      <c r="AG59" s="64"/>
      <c r="AH59" s="521"/>
      <c r="AI59" s="205"/>
      <c r="AJ59" s="64"/>
      <c r="AK59" s="268"/>
    </row>
    <row r="60" spans="1:37" s="67" customFormat="1" ht="15">
      <c r="A60" s="153"/>
      <c r="B60" s="65"/>
      <c r="C60" s="303"/>
      <c r="D60" s="1061"/>
      <c r="E60" s="1065">
        <f t="shared" si="6"/>
        <v>0</v>
      </c>
      <c r="F60" s="310"/>
      <c r="G60" s="308"/>
      <c r="H60" s="312"/>
      <c r="I60" s="163"/>
      <c r="J60" s="330"/>
      <c r="K60" s="1051">
        <f t="shared" si="3"/>
        <v>0</v>
      </c>
      <c r="L60" s="1017">
        <f t="shared" si="7"/>
        <v>0</v>
      </c>
      <c r="M60" s="1054">
        <f t="shared" si="8"/>
        <v>0</v>
      </c>
      <c r="N60" s="1021">
        <f t="shared" si="4"/>
        <v>0</v>
      </c>
      <c r="O60" s="417"/>
      <c r="P60" s="73"/>
      <c r="Q60" s="64"/>
      <c r="R60" s="205"/>
      <c r="S60" s="73"/>
      <c r="T60" s="556"/>
      <c r="U60" s="557"/>
      <c r="V60" s="73"/>
      <c r="W60" s="563"/>
      <c r="X60" s="336"/>
      <c r="Y60" s="444"/>
      <c r="Z60" s="62"/>
      <c r="AA60" s="474"/>
      <c r="AB60" s="66"/>
      <c r="AC60" s="563"/>
      <c r="AD60" s="336"/>
      <c r="AE60" s="444"/>
      <c r="AF60" s="64"/>
      <c r="AG60" s="66"/>
      <c r="AH60" s="563"/>
      <c r="AI60" s="444"/>
      <c r="AJ60" s="66"/>
      <c r="AK60" s="316"/>
    </row>
    <row r="61" spans="1:37" s="67" customFormat="1" ht="15">
      <c r="A61" s="550"/>
      <c r="B61" s="551"/>
      <c r="C61" s="812"/>
      <c r="D61" s="1062"/>
      <c r="E61" s="1065">
        <f t="shared" si="6"/>
        <v>0</v>
      </c>
      <c r="F61" s="310"/>
      <c r="G61" s="308"/>
      <c r="H61" s="312"/>
      <c r="I61" s="163"/>
      <c r="J61" s="330"/>
      <c r="K61" s="1051">
        <f t="shared" si="3"/>
        <v>0</v>
      </c>
      <c r="L61" s="1017">
        <f t="shared" si="7"/>
        <v>0</v>
      </c>
      <c r="M61" s="1054">
        <f t="shared" si="8"/>
        <v>0</v>
      </c>
      <c r="N61" s="1021">
        <f t="shared" si="4"/>
        <v>0</v>
      </c>
      <c r="O61" s="552"/>
      <c r="P61" s="553"/>
      <c r="Q61" s="554"/>
      <c r="R61" s="555"/>
      <c r="S61" s="73"/>
      <c r="T61" s="556"/>
      <c r="U61" s="557"/>
      <c r="V61" s="73"/>
      <c r="W61" s="564"/>
      <c r="X61" s="557"/>
      <c r="Y61" s="581"/>
      <c r="Z61" s="62"/>
      <c r="AA61" s="582"/>
      <c r="AB61" s="556"/>
      <c r="AC61" s="564"/>
      <c r="AD61" s="557"/>
      <c r="AE61" s="581"/>
      <c r="AF61" s="64"/>
      <c r="AG61" s="556"/>
      <c r="AH61" s="564"/>
      <c r="AI61" s="581"/>
      <c r="AJ61" s="556"/>
      <c r="AK61" s="316"/>
    </row>
    <row r="62" spans="1:37" s="67" customFormat="1" ht="15">
      <c r="A62" s="550"/>
      <c r="B62" s="551"/>
      <c r="C62" s="303"/>
      <c r="D62" s="1058"/>
      <c r="E62" s="1065">
        <f t="shared" si="6"/>
        <v>0</v>
      </c>
      <c r="F62" s="310"/>
      <c r="G62" s="308"/>
      <c r="H62" s="312"/>
      <c r="I62" s="163"/>
      <c r="J62" s="330"/>
      <c r="K62" s="1051">
        <f t="shared" si="3"/>
        <v>0</v>
      </c>
      <c r="L62" s="1017">
        <f t="shared" si="7"/>
        <v>0</v>
      </c>
      <c r="M62" s="1054">
        <f t="shared" si="8"/>
        <v>0</v>
      </c>
      <c r="N62" s="1021">
        <f t="shared" si="4"/>
        <v>0</v>
      </c>
      <c r="O62" s="582"/>
      <c r="P62" s="557"/>
      <c r="Q62" s="556"/>
      <c r="R62" s="581"/>
      <c r="S62" s="73"/>
      <c r="T62" s="556"/>
      <c r="U62" s="557"/>
      <c r="V62" s="73"/>
      <c r="W62" s="564"/>
      <c r="X62" s="557"/>
      <c r="Y62" s="581"/>
      <c r="Z62" s="62"/>
      <c r="AA62" s="582"/>
      <c r="AB62" s="556"/>
      <c r="AC62" s="564"/>
      <c r="AD62" s="557"/>
      <c r="AE62" s="581"/>
      <c r="AF62" s="64"/>
      <c r="AG62" s="556"/>
      <c r="AH62" s="564"/>
      <c r="AI62" s="581"/>
      <c r="AJ62" s="556"/>
      <c r="AK62" s="316"/>
    </row>
    <row r="63" spans="1:37" s="70" customFormat="1" ht="15">
      <c r="A63" s="1038"/>
      <c r="B63" s="1041"/>
      <c r="C63" s="304"/>
      <c r="D63" s="1058"/>
      <c r="E63" s="1065">
        <f t="shared" si="6"/>
        <v>0</v>
      </c>
      <c r="F63" s="310"/>
      <c r="G63" s="308"/>
      <c r="H63" s="312"/>
      <c r="I63" s="163"/>
      <c r="J63" s="330"/>
      <c r="K63" s="1051">
        <f t="shared" si="3"/>
        <v>0</v>
      </c>
      <c r="L63" s="1017">
        <f t="shared" si="7"/>
        <v>0</v>
      </c>
      <c r="M63" s="1054">
        <f t="shared" si="8"/>
        <v>0</v>
      </c>
      <c r="N63" s="1021">
        <f t="shared" si="4"/>
        <v>0</v>
      </c>
      <c r="O63" s="552"/>
      <c r="P63" s="553"/>
      <c r="Q63" s="554"/>
      <c r="R63" s="555"/>
      <c r="S63" s="73"/>
      <c r="T63" s="556"/>
      <c r="U63" s="557"/>
      <c r="V63" s="555"/>
      <c r="W63" s="1033"/>
      <c r="X63" s="553"/>
      <c r="Y63" s="581"/>
      <c r="Z63" s="62"/>
      <c r="AA63" s="582"/>
      <c r="AB63" s="556"/>
      <c r="AC63" s="1029"/>
      <c r="AD63" s="553"/>
      <c r="AE63" s="555"/>
      <c r="AF63" s="64"/>
      <c r="AG63" s="554"/>
      <c r="AH63" s="1033"/>
      <c r="AI63" s="555"/>
      <c r="AJ63" s="554"/>
      <c r="AK63" s="268"/>
    </row>
    <row r="64" spans="1:36" ht="15.75" thickBot="1">
      <c r="A64" s="1039"/>
      <c r="B64" s="1042"/>
      <c r="C64" s="1044"/>
      <c r="D64" s="1063"/>
      <c r="E64" s="1066"/>
      <c r="F64" s="1036"/>
      <c r="G64" s="1011"/>
      <c r="H64" s="1048"/>
      <c r="I64" s="1050"/>
      <c r="J64" s="1012"/>
      <c r="K64" s="1052"/>
      <c r="L64" s="1053"/>
      <c r="M64" s="1053"/>
      <c r="N64" s="1055"/>
      <c r="O64" s="1023"/>
      <c r="P64" s="1024"/>
      <c r="Q64" s="1025"/>
      <c r="R64" s="1026"/>
      <c r="S64" s="1031"/>
      <c r="T64" s="1031"/>
      <c r="U64" s="1031"/>
      <c r="V64" s="1031"/>
      <c r="W64" s="1028"/>
      <c r="X64" s="1030"/>
      <c r="Y64" s="1031"/>
      <c r="Z64" s="1032"/>
      <c r="AA64" s="1056"/>
      <c r="AB64" s="1027"/>
      <c r="AC64" s="1028"/>
      <c r="AD64" s="1030"/>
      <c r="AE64" s="1031"/>
      <c r="AF64" s="1032"/>
      <c r="AG64" s="1030"/>
      <c r="AH64" s="1028"/>
      <c r="AI64" s="1031"/>
      <c r="AJ64" s="1027"/>
    </row>
    <row r="65" spans="1:36" ht="15">
      <c r="A65" s="215"/>
      <c r="B65" s="215"/>
      <c r="C65" s="216"/>
      <c r="D65" s="217"/>
      <c r="E65" s="1067"/>
      <c r="F65" s="219"/>
      <c r="G65" s="220"/>
      <c r="H65" s="220"/>
      <c r="I65" s="221"/>
      <c r="J65" s="221"/>
      <c r="K65" s="222"/>
      <c r="L65" s="223"/>
      <c r="M65" s="223"/>
      <c r="N65" s="224"/>
      <c r="O65" s="486"/>
      <c r="P65" s="445"/>
      <c r="Q65" s="120"/>
      <c r="R65" s="206"/>
      <c r="S65" s="206"/>
      <c r="T65" s="206"/>
      <c r="U65" s="206"/>
      <c r="V65" s="206"/>
      <c r="W65" s="486"/>
      <c r="X65" s="445"/>
      <c r="Y65" s="206"/>
      <c r="AA65" s="486"/>
      <c r="AB65" s="486"/>
      <c r="AC65" s="486"/>
      <c r="AD65" s="445"/>
      <c r="AE65" s="206"/>
      <c r="AF65" s="271"/>
      <c r="AG65" s="120"/>
      <c r="AH65" s="486"/>
      <c r="AI65" s="206"/>
      <c r="AJ65" s="120"/>
    </row>
    <row r="66" spans="1:34" ht="15">
      <c r="A66" s="6" t="s">
        <v>12</v>
      </c>
      <c r="B66" s="27"/>
      <c r="C66" s="28"/>
      <c r="D66" s="3"/>
      <c r="E66" s="1068"/>
      <c r="F66" s="29"/>
      <c r="G66" s="30"/>
      <c r="H66" s="30"/>
      <c r="I66" s="30"/>
      <c r="J66" s="30"/>
      <c r="K66" s="18"/>
      <c r="L66" s="126"/>
      <c r="M66" s="126"/>
      <c r="N66" s="16"/>
      <c r="AF66" s="265"/>
      <c r="AH66" s="486"/>
    </row>
    <row r="67" spans="1:14" ht="9.75" customHeight="1">
      <c r="A67" s="109" t="s">
        <v>9</v>
      </c>
      <c r="B67" s="110"/>
      <c r="C67" s="110"/>
      <c r="D67" s="53"/>
      <c r="E67" s="1068"/>
      <c r="F67" s="101"/>
      <c r="G67" s="99"/>
      <c r="H67" s="99"/>
      <c r="I67" s="99"/>
      <c r="J67" s="99"/>
      <c r="K67" s="60"/>
      <c r="L67" s="130"/>
      <c r="M67" s="130"/>
      <c r="N67" s="61"/>
    </row>
    <row r="68" spans="1:14" ht="15">
      <c r="A68" s="109" t="s">
        <v>24</v>
      </c>
      <c r="B68" s="110"/>
      <c r="C68" s="110"/>
      <c r="D68" s="81"/>
      <c r="E68" s="1069"/>
      <c r="F68" s="104"/>
      <c r="G68" s="111"/>
      <c r="H68" s="111"/>
      <c r="I68" s="111"/>
      <c r="J68" s="111"/>
      <c r="K68" s="105"/>
      <c r="L68" s="130"/>
      <c r="M68" s="130"/>
      <c r="N68" s="106"/>
    </row>
    <row r="69" spans="12:13" ht="15">
      <c r="L69" s="127"/>
      <c r="M69" s="127"/>
    </row>
    <row r="70" spans="1:14" ht="8.25" customHeight="1">
      <c r="A70" s="31" t="s">
        <v>46</v>
      </c>
      <c r="B70" s="31"/>
      <c r="C70" s="32"/>
      <c r="D70" s="3"/>
      <c r="E70" s="1068"/>
      <c r="F70" s="29"/>
      <c r="G70" s="30"/>
      <c r="H70" s="30"/>
      <c r="I70" s="30"/>
      <c r="J70" s="30"/>
      <c r="K70" s="18"/>
      <c r="L70" s="131"/>
      <c r="M70" s="131"/>
      <c r="N70" s="16"/>
    </row>
    <row r="71" spans="1:14" ht="15">
      <c r="A71" s="31" t="s">
        <v>47</v>
      </c>
      <c r="B71" s="31"/>
      <c r="C71" s="32"/>
      <c r="D71" s="3"/>
      <c r="E71" s="1068"/>
      <c r="F71" s="29"/>
      <c r="G71" s="30"/>
      <c r="H71" s="30"/>
      <c r="I71" s="30"/>
      <c r="J71" s="30"/>
      <c r="K71" s="18"/>
      <c r="L71" s="131"/>
      <c r="M71" s="131"/>
      <c r="N71" s="16"/>
    </row>
    <row r="72" spans="1:14" ht="15">
      <c r="A72" s="31"/>
      <c r="B72" s="31"/>
      <c r="C72" s="32"/>
      <c r="D72" s="3"/>
      <c r="E72" s="1068"/>
      <c r="F72" s="29"/>
      <c r="G72" s="30"/>
      <c r="H72" s="30"/>
      <c r="I72" s="30"/>
      <c r="J72" s="30"/>
      <c r="K72" s="18"/>
      <c r="L72" s="131"/>
      <c r="M72" s="131"/>
      <c r="N72" s="16"/>
    </row>
    <row r="73" spans="1:14" ht="15">
      <c r="A73" s="194" t="s">
        <v>63</v>
      </c>
      <c r="B73" s="43"/>
      <c r="C73" s="44"/>
      <c r="D73" s="53"/>
      <c r="E73" s="1068"/>
      <c r="F73" s="53"/>
      <c r="G73" s="102"/>
      <c r="H73" s="30"/>
      <c r="I73" s="30"/>
      <c r="J73" s="30"/>
      <c r="K73" s="18"/>
      <c r="L73" s="131"/>
      <c r="M73" s="131"/>
      <c r="N73" s="16"/>
    </row>
    <row r="74" spans="1:14" ht="15">
      <c r="A74" s="49" t="s">
        <v>62</v>
      </c>
      <c r="B74" s="50"/>
      <c r="C74" s="42"/>
      <c r="D74" s="95"/>
      <c r="E74" s="1071"/>
      <c r="F74" s="95"/>
      <c r="G74" s="4"/>
      <c r="H74" s="103"/>
      <c r="I74" s="96"/>
      <c r="J74" s="96"/>
      <c r="K74" s="96"/>
      <c r="L74" s="131"/>
      <c r="M74" s="131"/>
      <c r="N74" s="96"/>
    </row>
    <row r="75" spans="1:14" ht="15">
      <c r="A75" s="46" t="s">
        <v>61</v>
      </c>
      <c r="B75" s="47"/>
      <c r="C75" s="48"/>
      <c r="D75" s="95"/>
      <c r="E75" s="1071"/>
      <c r="F75" s="95"/>
      <c r="G75" s="4"/>
      <c r="H75" s="103"/>
      <c r="I75" s="96"/>
      <c r="J75" s="96"/>
      <c r="K75" s="96"/>
      <c r="L75" s="131"/>
      <c r="M75" s="131"/>
      <c r="N75" s="96"/>
    </row>
    <row r="76" spans="1:14" ht="6" customHeight="1">
      <c r="A76" s="31"/>
      <c r="B76" s="31"/>
      <c r="C76" s="32"/>
      <c r="D76" s="3"/>
      <c r="E76" s="1068"/>
      <c r="F76" s="29"/>
      <c r="G76" s="30"/>
      <c r="H76" s="30"/>
      <c r="I76" s="30"/>
      <c r="J76" s="30"/>
      <c r="K76" s="18"/>
      <c r="L76" s="132"/>
      <c r="M76" s="132"/>
      <c r="N76" s="16"/>
    </row>
    <row r="77" spans="1:14" ht="15">
      <c r="A77" s="124"/>
      <c r="I77" s="99"/>
      <c r="J77" s="100"/>
      <c r="K77" s="19"/>
      <c r="N77" s="20"/>
    </row>
    <row r="78" spans="9:14" ht="15">
      <c r="I78" s="99"/>
      <c r="J78" s="100"/>
      <c r="K78" s="19"/>
      <c r="N78" s="20"/>
    </row>
    <row r="79" spans="1:14" ht="15">
      <c r="A79" s="123"/>
      <c r="I79" s="99"/>
      <c r="J79" s="100"/>
      <c r="K79" s="19"/>
      <c r="N79" s="20"/>
    </row>
    <row r="80" spans="9:14" ht="15">
      <c r="I80" s="99"/>
      <c r="J80" s="100"/>
      <c r="K80" s="19"/>
      <c r="N80" s="20"/>
    </row>
    <row r="81" spans="9:14" ht="15">
      <c r="I81" s="99"/>
      <c r="J81" s="100"/>
      <c r="K81" s="19"/>
      <c r="N81" s="20"/>
    </row>
    <row r="82" spans="9:14" ht="15">
      <c r="I82" s="99"/>
      <c r="J82" s="100"/>
      <c r="K82" s="19"/>
      <c r="N82" s="20"/>
    </row>
    <row r="83" spans="10:14" ht="15">
      <c r="J83" s="35"/>
      <c r="K83" s="21"/>
      <c r="N83" s="22"/>
    </row>
    <row r="84" spans="10:14" ht="15">
      <c r="J84" s="35"/>
      <c r="K84" s="21"/>
      <c r="N84" s="22"/>
    </row>
    <row r="85" spans="10:14" ht="15">
      <c r="J85" s="35"/>
      <c r="K85" s="21"/>
      <c r="N85" s="22"/>
    </row>
    <row r="86" spans="10:14" ht="15">
      <c r="J86" s="35"/>
      <c r="K86" s="21"/>
      <c r="N86" s="22"/>
    </row>
    <row r="87" spans="10:14" ht="15">
      <c r="J87" s="35"/>
      <c r="K87" s="21"/>
      <c r="N87" s="22"/>
    </row>
    <row r="88" spans="10:14" ht="15">
      <c r="J88" s="35"/>
      <c r="K88" s="21"/>
      <c r="N88" s="22"/>
    </row>
    <row r="89" spans="10:14" ht="15">
      <c r="J89" s="35"/>
      <c r="K89" s="21"/>
      <c r="N89" s="22"/>
    </row>
    <row r="90" spans="10:14" ht="15">
      <c r="J90" s="35"/>
      <c r="K90" s="21"/>
      <c r="N90" s="22"/>
    </row>
    <row r="91" spans="10:14" ht="15">
      <c r="J91" s="35"/>
      <c r="K91" s="21"/>
      <c r="N91" s="22"/>
    </row>
    <row r="92" spans="10:14" ht="15">
      <c r="J92" s="35"/>
      <c r="K92" s="21"/>
      <c r="N92" s="22"/>
    </row>
    <row r="93" spans="10:14" ht="15">
      <c r="J93" s="35"/>
      <c r="K93" s="21"/>
      <c r="N93" s="22"/>
    </row>
    <row r="94" spans="10:14" ht="15">
      <c r="J94" s="35"/>
      <c r="K94" s="21"/>
      <c r="N94" s="22"/>
    </row>
    <row r="95" spans="10:14" ht="15">
      <c r="J95" s="35"/>
      <c r="K95" s="21"/>
      <c r="N95" s="22"/>
    </row>
    <row r="96" spans="10:14" ht="15">
      <c r="J96" s="35"/>
      <c r="K96" s="21"/>
      <c r="N96" s="22"/>
    </row>
    <row r="97" spans="10:14" ht="15">
      <c r="J97" s="35"/>
      <c r="K97" s="21"/>
      <c r="N97" s="22"/>
    </row>
    <row r="98" spans="10:14" ht="15">
      <c r="J98" s="35"/>
      <c r="K98" s="21"/>
      <c r="N98" s="22"/>
    </row>
    <row r="99" spans="10:14" ht="15">
      <c r="J99" s="35"/>
      <c r="K99" s="21"/>
      <c r="N99" s="22"/>
    </row>
    <row r="100" spans="10:14" ht="15">
      <c r="J100" s="35"/>
      <c r="K100" s="21"/>
      <c r="N100" s="22"/>
    </row>
    <row r="101" spans="10:14" ht="15">
      <c r="J101" s="35"/>
      <c r="K101" s="21"/>
      <c r="N101" s="22"/>
    </row>
    <row r="102" spans="10:14" ht="15">
      <c r="J102" s="35"/>
      <c r="K102" s="21"/>
      <c r="N102" s="22"/>
    </row>
    <row r="103" spans="10:14" ht="15">
      <c r="J103" s="35"/>
      <c r="K103" s="21"/>
      <c r="N103" s="22"/>
    </row>
    <row r="104" spans="10:14" ht="15">
      <c r="J104" s="35"/>
      <c r="K104" s="21"/>
      <c r="N104" s="22"/>
    </row>
    <row r="105" spans="10:14" ht="15">
      <c r="J105" s="35"/>
      <c r="K105" s="21"/>
      <c r="N105" s="22"/>
    </row>
    <row r="106" spans="10:14" ht="15">
      <c r="J106" s="35"/>
      <c r="K106" s="21"/>
      <c r="N106" s="22"/>
    </row>
    <row r="107" spans="10:14" ht="15">
      <c r="J107" s="35"/>
      <c r="K107" s="21"/>
      <c r="N107" s="22"/>
    </row>
    <row r="108" spans="10:14" ht="15">
      <c r="J108" s="35"/>
      <c r="K108" s="21"/>
      <c r="N108" s="22"/>
    </row>
    <row r="109" spans="10:14" ht="15">
      <c r="J109" s="35"/>
      <c r="K109" s="21"/>
      <c r="N109" s="22"/>
    </row>
    <row r="110" spans="10:14" ht="15">
      <c r="J110" s="35"/>
      <c r="K110" s="21"/>
      <c r="N110" s="22"/>
    </row>
    <row r="111" spans="10:14" ht="15">
      <c r="J111" s="35"/>
      <c r="K111" s="21"/>
      <c r="N111" s="22"/>
    </row>
    <row r="112" spans="10:14" ht="15">
      <c r="J112" s="35"/>
      <c r="K112" s="21"/>
      <c r="N112" s="22"/>
    </row>
    <row r="113" spans="10:14" ht="15">
      <c r="J113" s="35"/>
      <c r="K113" s="21"/>
      <c r="N113" s="22"/>
    </row>
    <row r="114" spans="10:14" ht="15">
      <c r="J114" s="35"/>
      <c r="K114" s="21"/>
      <c r="N114" s="22"/>
    </row>
    <row r="115" spans="10:14" ht="15">
      <c r="J115" s="35"/>
      <c r="K115" s="21"/>
      <c r="N115" s="2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24.8515625" style="15" customWidth="1"/>
    <col min="2" max="2" width="11.7109375" style="15" customWidth="1"/>
    <col min="3" max="3" width="40.8515625" style="15" customWidth="1"/>
    <col min="4" max="4" width="5.7109375" style="1" customWidth="1"/>
    <col min="5" max="5" width="6.421875" style="7" customWidth="1"/>
    <col min="6" max="6" width="5.7109375" style="34" customWidth="1"/>
    <col min="7" max="8" width="5.8515625" style="506" customWidth="1"/>
    <col min="9" max="11" width="4.28125" style="14" customWidth="1"/>
    <col min="12" max="12" width="4.8515625" style="8" customWidth="1"/>
    <col min="13" max="14" width="4.8515625" style="129" customWidth="1"/>
    <col min="15" max="15" width="4.28125" style="5" customWidth="1"/>
    <col min="16" max="16" width="4.140625" style="419" customWidth="1"/>
    <col min="17" max="17" width="4.28125" style="229" customWidth="1"/>
    <col min="18" max="18" width="4.00390625" style="230" customWidth="1"/>
    <col min="19" max="19" width="4.28125" style="231" customWidth="1"/>
    <col min="20" max="20" width="4.8515625" style="232" customWidth="1"/>
    <col min="21" max="21" width="4.28125" style="620" customWidth="1"/>
    <col min="22" max="22" width="4.28125" style="653" customWidth="1"/>
    <col min="23" max="23" width="4.28125" style="443" customWidth="1"/>
    <col min="24" max="24" width="4.28125" style="55" customWidth="1"/>
    <col min="25" max="25" width="4.28125" style="265" customWidth="1"/>
    <col min="26" max="26" width="4.28125" style="129" customWidth="1"/>
    <col min="27" max="27" width="4.28125" style="122" customWidth="1"/>
    <col min="28" max="28" width="4.28125" style="56" customWidth="1"/>
    <col min="29" max="29" width="4.28125" style="265" customWidth="1"/>
    <col min="30" max="30" width="4.28125" style="232" customWidth="1"/>
    <col min="31" max="31" width="4.28125" style="122" customWidth="1"/>
    <col min="32" max="32" width="4.28125" style="443" customWidth="1"/>
    <col min="33" max="33" width="4.28125" style="916" customWidth="1"/>
    <col min="34" max="37" width="4.28125" style="41" customWidth="1"/>
    <col min="38" max="16384" width="9.140625" style="1" customWidth="1"/>
  </cols>
  <sheetData>
    <row r="1" spans="1:37" s="98" customFormat="1" ht="176.25" customHeight="1">
      <c r="A1" s="149" t="s">
        <v>150</v>
      </c>
      <c r="B1" s="150" t="s">
        <v>13</v>
      </c>
      <c r="C1" s="209" t="s">
        <v>1</v>
      </c>
      <c r="D1" s="145" t="s">
        <v>2</v>
      </c>
      <c r="E1" s="646" t="s">
        <v>151</v>
      </c>
      <c r="F1" s="650" t="s">
        <v>6</v>
      </c>
      <c r="G1" s="652" t="s">
        <v>152</v>
      </c>
      <c r="H1" s="649" t="s">
        <v>153</v>
      </c>
      <c r="I1" s="651" t="s">
        <v>134</v>
      </c>
      <c r="J1" s="885" t="s">
        <v>154</v>
      </c>
      <c r="K1" s="886" t="s">
        <v>191</v>
      </c>
      <c r="L1" s="648" t="s">
        <v>155</v>
      </c>
      <c r="M1" s="643" t="s">
        <v>156</v>
      </c>
      <c r="N1" s="644" t="s">
        <v>157</v>
      </c>
      <c r="O1" s="544" t="s">
        <v>158</v>
      </c>
      <c r="P1" s="1135" t="s">
        <v>36</v>
      </c>
      <c r="Q1" s="657" t="s">
        <v>37</v>
      </c>
      <c r="R1" s="664" t="s">
        <v>38</v>
      </c>
      <c r="S1" s="656" t="s">
        <v>39</v>
      </c>
      <c r="T1" s="144" t="s">
        <v>562</v>
      </c>
      <c r="U1" s="664" t="s">
        <v>567</v>
      </c>
      <c r="V1" s="144" t="s">
        <v>655</v>
      </c>
      <c r="W1" s="144" t="s">
        <v>569</v>
      </c>
      <c r="X1" s="398" t="s">
        <v>137</v>
      </c>
      <c r="Y1" s="664" t="s">
        <v>563</v>
      </c>
      <c r="Z1" s="664" t="s">
        <v>564</v>
      </c>
      <c r="AA1" s="656" t="s">
        <v>40</v>
      </c>
      <c r="AB1" s="657" t="s">
        <v>565</v>
      </c>
      <c r="AC1" s="664" t="s">
        <v>43</v>
      </c>
      <c r="AD1" s="657" t="s">
        <v>42</v>
      </c>
      <c r="AE1" s="397" t="s">
        <v>41</v>
      </c>
      <c r="AF1" s="1130" t="s">
        <v>129</v>
      </c>
      <c r="AG1" s="1131" t="s">
        <v>145</v>
      </c>
      <c r="AH1" s="1134" t="s">
        <v>138</v>
      </c>
      <c r="AI1" s="1135" t="s">
        <v>44</v>
      </c>
      <c r="AJ1" s="1136" t="s">
        <v>148</v>
      </c>
      <c r="AK1" s="1128" t="s">
        <v>566</v>
      </c>
    </row>
    <row r="2" spans="1:33" ht="15.75" thickBot="1">
      <c r="A2" s="994" t="s">
        <v>370</v>
      </c>
      <c r="B2" s="996" t="s">
        <v>276</v>
      </c>
      <c r="C2" s="998" t="s">
        <v>267</v>
      </c>
      <c r="D2" s="642">
        <v>1</v>
      </c>
      <c r="E2" s="1001">
        <f aca="true" t="shared" si="0" ref="E2:E7">SUM(L2,M2,O2)</f>
        <v>77</v>
      </c>
      <c r="F2" s="1003">
        <f>G2+H2+I2+J2+L2+O2+K2-2</f>
        <v>85</v>
      </c>
      <c r="G2" s="1005"/>
      <c r="H2" s="1007"/>
      <c r="I2" s="1010">
        <v>33</v>
      </c>
      <c r="J2" s="1075">
        <v>2</v>
      </c>
      <c r="K2" s="1013"/>
      <c r="L2" s="1015">
        <f>SUM(N2,Q2,T2,W2,AB2,AD2,AH2,V2)</f>
        <v>32</v>
      </c>
      <c r="M2" s="1017">
        <f aca="true" t="shared" si="1" ref="M2:M39">SUM(S2,AA2,AF2,AJ2)</f>
        <v>25</v>
      </c>
      <c r="N2" s="1019">
        <f aca="true" t="shared" si="2" ref="N2:N39">SUM(P2,X2,AE2,AI2)</f>
        <v>12</v>
      </c>
      <c r="O2" s="1129">
        <f>SUM(R2,U2,Y2,Z2,AC2,AG2,AK2)</f>
        <v>20</v>
      </c>
      <c r="P2" s="521">
        <v>12</v>
      </c>
      <c r="Q2" s="73">
        <v>20</v>
      </c>
      <c r="R2" s="64">
        <v>20</v>
      </c>
      <c r="S2" s="205">
        <v>25</v>
      </c>
      <c r="T2" s="73"/>
      <c r="U2" s="64"/>
      <c r="V2" s="73"/>
      <c r="W2" s="520"/>
      <c r="X2" s="575"/>
      <c r="Y2" s="205"/>
      <c r="Z2" s="64"/>
      <c r="AA2" s="73"/>
      <c r="AB2" s="521"/>
      <c r="AC2" s="205"/>
      <c r="AD2" s="64"/>
      <c r="AE2" s="73"/>
      <c r="AF2" s="521"/>
      <c r="AG2" s="205"/>
    </row>
    <row r="3" spans="1:37" s="67" customFormat="1" ht="15">
      <c r="A3" s="412" t="s">
        <v>366</v>
      </c>
      <c r="B3" s="412" t="s">
        <v>325</v>
      </c>
      <c r="C3" s="412" t="s">
        <v>7</v>
      </c>
      <c r="D3" s="753">
        <v>2</v>
      </c>
      <c r="E3" s="1001">
        <f t="shared" si="0"/>
        <v>63</v>
      </c>
      <c r="F3" s="1003">
        <f>(G3+H3+I3+J3+L3+O3+K3)</f>
        <v>53</v>
      </c>
      <c r="G3" s="500"/>
      <c r="H3" s="1009"/>
      <c r="I3" s="887"/>
      <c r="J3" s="888"/>
      <c r="K3" s="891"/>
      <c r="L3" s="1015">
        <f aca="true" t="shared" si="3" ref="L3:L62">SUM(N3,Q3,T3,W3,AB3,AD3,AH3,V3)</f>
        <v>34</v>
      </c>
      <c r="M3" s="1017">
        <f t="shared" si="1"/>
        <v>10</v>
      </c>
      <c r="N3" s="1019">
        <f t="shared" si="2"/>
        <v>0</v>
      </c>
      <c r="O3" s="1129">
        <f aca="true" t="shared" si="4" ref="O3:O62">SUM(R3,U3,Y3,Z3,AC3,AG3,AK3)</f>
        <v>19</v>
      </c>
      <c r="P3" s="521"/>
      <c r="Q3" s="792">
        <v>12</v>
      </c>
      <c r="R3" s="808">
        <v>4</v>
      </c>
      <c r="S3" s="793">
        <v>10</v>
      </c>
      <c r="T3" s="73">
        <v>12</v>
      </c>
      <c r="U3" s="64">
        <v>15</v>
      </c>
      <c r="V3" s="73">
        <v>10</v>
      </c>
      <c r="W3" s="566"/>
      <c r="X3" s="1132"/>
      <c r="Y3" s="793"/>
      <c r="Z3" s="808"/>
      <c r="AA3" s="792"/>
      <c r="AB3" s="791"/>
      <c r="AC3" s="793"/>
      <c r="AD3" s="808"/>
      <c r="AE3" s="792"/>
      <c r="AF3" s="1133"/>
      <c r="AG3" s="793"/>
      <c r="AH3" s="1137"/>
      <c r="AI3" s="1138"/>
      <c r="AJ3" s="1138"/>
      <c r="AK3" s="1138"/>
    </row>
    <row r="4" spans="1:37" s="67" customFormat="1" ht="15">
      <c r="A4" s="412" t="s">
        <v>369</v>
      </c>
      <c r="B4" s="412" t="s">
        <v>218</v>
      </c>
      <c r="C4" s="412" t="s">
        <v>237</v>
      </c>
      <c r="D4" s="492">
        <v>3</v>
      </c>
      <c r="E4" s="1001">
        <f t="shared" si="0"/>
        <v>45</v>
      </c>
      <c r="F4" s="1003">
        <f aca="true" t="shared" si="5" ref="F4:F10">G4+H4+I4+J4+L4+O4+K4</f>
        <v>45</v>
      </c>
      <c r="G4" s="975">
        <v>10</v>
      </c>
      <c r="H4" s="501"/>
      <c r="I4" s="889"/>
      <c r="J4" s="890"/>
      <c r="K4" s="891">
        <v>5</v>
      </c>
      <c r="L4" s="1015">
        <f t="shared" si="3"/>
        <v>30</v>
      </c>
      <c r="M4" s="1017">
        <f t="shared" si="1"/>
        <v>15</v>
      </c>
      <c r="N4" s="1019">
        <f t="shared" si="2"/>
        <v>20</v>
      </c>
      <c r="O4" s="1129">
        <f t="shared" si="4"/>
        <v>0</v>
      </c>
      <c r="P4" s="521">
        <v>20</v>
      </c>
      <c r="Q4" s="73">
        <v>10</v>
      </c>
      <c r="R4" s="64"/>
      <c r="S4" s="205">
        <v>15</v>
      </c>
      <c r="T4" s="73"/>
      <c r="U4" s="64"/>
      <c r="V4" s="73"/>
      <c r="W4" s="520"/>
      <c r="X4" s="575"/>
      <c r="Y4" s="205"/>
      <c r="Z4" s="64"/>
      <c r="AA4" s="73"/>
      <c r="AB4" s="521"/>
      <c r="AC4" s="205"/>
      <c r="AD4" s="64"/>
      <c r="AE4" s="73"/>
      <c r="AF4" s="1123"/>
      <c r="AG4" s="205"/>
      <c r="AH4" s="1137"/>
      <c r="AI4" s="1138"/>
      <c r="AJ4" s="1138"/>
      <c r="AK4" s="1138"/>
    </row>
    <row r="5" spans="1:37" s="67" customFormat="1" ht="15">
      <c r="A5" s="68" t="s">
        <v>631</v>
      </c>
      <c r="B5" s="68" t="s">
        <v>383</v>
      </c>
      <c r="C5" s="68" t="s">
        <v>144</v>
      </c>
      <c r="D5" s="492">
        <v>4</v>
      </c>
      <c r="E5" s="1001">
        <f t="shared" si="0"/>
        <v>35</v>
      </c>
      <c r="F5" s="1003">
        <f>(G5+H5+I5+J5+L5+O5+K5)</f>
        <v>35</v>
      </c>
      <c r="G5" s="500"/>
      <c r="H5" s="501"/>
      <c r="I5" s="889"/>
      <c r="J5" s="890"/>
      <c r="K5" s="891"/>
      <c r="L5" s="1015">
        <f t="shared" si="3"/>
        <v>15</v>
      </c>
      <c r="M5" s="1017">
        <f t="shared" si="1"/>
        <v>0</v>
      </c>
      <c r="N5" s="1019">
        <f t="shared" si="2"/>
        <v>0</v>
      </c>
      <c r="O5" s="1260">
        <f t="shared" si="4"/>
        <v>20</v>
      </c>
      <c r="P5" s="521"/>
      <c r="Q5" s="73"/>
      <c r="R5" s="64"/>
      <c r="S5" s="205"/>
      <c r="T5" s="73"/>
      <c r="U5" s="64">
        <v>20</v>
      </c>
      <c r="V5" s="73">
        <v>15</v>
      </c>
      <c r="W5" s="520"/>
      <c r="X5" s="575"/>
      <c r="Y5" s="205"/>
      <c r="Z5" s="64"/>
      <c r="AA5" s="73"/>
      <c r="AB5" s="521"/>
      <c r="AC5" s="205"/>
      <c r="AD5" s="64"/>
      <c r="AE5" s="73"/>
      <c r="AF5" s="1123"/>
      <c r="AG5" s="205"/>
      <c r="AH5" s="1137"/>
      <c r="AI5" s="1138"/>
      <c r="AJ5" s="1138"/>
      <c r="AK5" s="1138"/>
    </row>
    <row r="6" spans="1:37" s="67" customFormat="1" ht="15">
      <c r="A6" s="412" t="s">
        <v>368</v>
      </c>
      <c r="B6" s="412" t="s">
        <v>323</v>
      </c>
      <c r="C6" s="412" t="s">
        <v>237</v>
      </c>
      <c r="D6" s="492">
        <v>5</v>
      </c>
      <c r="E6" s="1001">
        <f t="shared" si="0"/>
        <v>34</v>
      </c>
      <c r="F6" s="1003">
        <f t="shared" si="5"/>
        <v>32</v>
      </c>
      <c r="G6" s="975">
        <v>10</v>
      </c>
      <c r="H6" s="162"/>
      <c r="I6" s="889"/>
      <c r="J6" s="890"/>
      <c r="K6" s="891"/>
      <c r="L6" s="1015">
        <f t="shared" si="3"/>
        <v>14</v>
      </c>
      <c r="M6" s="1017">
        <f t="shared" si="1"/>
        <v>12</v>
      </c>
      <c r="N6" s="1019">
        <f t="shared" si="2"/>
        <v>8</v>
      </c>
      <c r="O6" s="1129">
        <f t="shared" si="4"/>
        <v>8</v>
      </c>
      <c r="P6" s="521">
        <v>8</v>
      </c>
      <c r="Q6" s="73">
        <v>6</v>
      </c>
      <c r="R6" s="64">
        <v>8</v>
      </c>
      <c r="S6" s="205">
        <v>12</v>
      </c>
      <c r="T6" s="73"/>
      <c r="U6" s="64"/>
      <c r="V6" s="73"/>
      <c r="W6" s="520"/>
      <c r="X6" s="575"/>
      <c r="Y6" s="205"/>
      <c r="Z6" s="64"/>
      <c r="AA6" s="73"/>
      <c r="AB6" s="521"/>
      <c r="AC6" s="205"/>
      <c r="AD6" s="64"/>
      <c r="AE6" s="73"/>
      <c r="AF6" s="1123"/>
      <c r="AG6" s="205"/>
      <c r="AH6" s="1137"/>
      <c r="AI6" s="1138"/>
      <c r="AJ6" s="1138"/>
      <c r="AK6" s="1138"/>
    </row>
    <row r="7" spans="1:37" s="67" customFormat="1" ht="15">
      <c r="A7" s="412" t="s">
        <v>367</v>
      </c>
      <c r="B7" s="412" t="s">
        <v>324</v>
      </c>
      <c r="C7" s="412" t="s">
        <v>144</v>
      </c>
      <c r="D7" s="492">
        <v>6</v>
      </c>
      <c r="E7" s="1001">
        <f t="shared" si="0"/>
        <v>32</v>
      </c>
      <c r="F7" s="1003">
        <f t="shared" si="5"/>
        <v>43</v>
      </c>
      <c r="G7" s="975">
        <v>10</v>
      </c>
      <c r="H7" s="162"/>
      <c r="I7" s="889">
        <v>12</v>
      </c>
      <c r="J7" s="890">
        <v>4</v>
      </c>
      <c r="K7" s="891">
        <v>5</v>
      </c>
      <c r="L7" s="1015">
        <f t="shared" si="3"/>
        <v>0</v>
      </c>
      <c r="M7" s="1017">
        <f t="shared" si="1"/>
        <v>20</v>
      </c>
      <c r="N7" s="1019">
        <f t="shared" si="2"/>
        <v>0</v>
      </c>
      <c r="O7" s="1129">
        <f t="shared" si="4"/>
        <v>12</v>
      </c>
      <c r="P7" s="521"/>
      <c r="Q7" s="73"/>
      <c r="R7" s="64">
        <v>12</v>
      </c>
      <c r="S7" s="205">
        <v>20</v>
      </c>
      <c r="T7" s="73"/>
      <c r="U7" s="64"/>
      <c r="V7" s="73"/>
      <c r="W7" s="520"/>
      <c r="X7" s="575"/>
      <c r="Y7" s="205"/>
      <c r="Z7" s="64"/>
      <c r="AA7" s="73"/>
      <c r="AB7" s="521"/>
      <c r="AC7" s="205"/>
      <c r="AD7" s="64"/>
      <c r="AE7" s="73"/>
      <c r="AF7" s="1123"/>
      <c r="AG7" s="205"/>
      <c r="AH7" s="1137"/>
      <c r="AI7" s="1138"/>
      <c r="AJ7" s="1138"/>
      <c r="AK7" s="1138"/>
    </row>
    <row r="8" spans="1:37" s="67" customFormat="1" ht="15">
      <c r="A8" s="68" t="s">
        <v>197</v>
      </c>
      <c r="B8" s="68" t="s">
        <v>11</v>
      </c>
      <c r="C8" s="68" t="s">
        <v>267</v>
      </c>
      <c r="D8" s="492">
        <v>6</v>
      </c>
      <c r="E8" s="1001">
        <f>L8+M8+N8+O8</f>
        <v>32</v>
      </c>
      <c r="F8" s="1003">
        <f>(G8+H8+I8+J8+L8+O8+K8)</f>
        <v>32</v>
      </c>
      <c r="G8" s="500"/>
      <c r="H8" s="501"/>
      <c r="I8" s="889"/>
      <c r="J8" s="890"/>
      <c r="K8" s="891"/>
      <c r="L8" s="1015">
        <f t="shared" si="3"/>
        <v>20</v>
      </c>
      <c r="M8" s="1017">
        <f t="shared" si="1"/>
        <v>0</v>
      </c>
      <c r="N8" s="1019">
        <f t="shared" si="2"/>
        <v>0</v>
      </c>
      <c r="O8" s="1129">
        <f t="shared" si="4"/>
        <v>12</v>
      </c>
      <c r="P8" s="521"/>
      <c r="Q8" s="73"/>
      <c r="R8" s="64"/>
      <c r="S8" s="205"/>
      <c r="T8" s="73"/>
      <c r="U8" s="64">
        <v>12</v>
      </c>
      <c r="V8" s="73">
        <v>20</v>
      </c>
      <c r="W8" s="520"/>
      <c r="X8" s="575"/>
      <c r="Y8" s="205"/>
      <c r="Z8" s="64"/>
      <c r="AA8" s="73"/>
      <c r="AB8" s="521"/>
      <c r="AC8" s="205"/>
      <c r="AD8" s="64"/>
      <c r="AE8" s="73"/>
      <c r="AF8" s="1123"/>
      <c r="AG8" s="205"/>
      <c r="AH8" s="1137"/>
      <c r="AI8" s="1138"/>
      <c r="AJ8" s="1138"/>
      <c r="AK8" s="1138"/>
    </row>
    <row r="9" spans="1:37" s="67" customFormat="1" ht="15">
      <c r="A9" s="412" t="s">
        <v>365</v>
      </c>
      <c r="B9" s="412" t="s">
        <v>223</v>
      </c>
      <c r="C9" s="412" t="s">
        <v>168</v>
      </c>
      <c r="D9" s="492">
        <v>8</v>
      </c>
      <c r="E9" s="1001">
        <f>SUM(L9,M9,O9)</f>
        <v>25</v>
      </c>
      <c r="F9" s="1003">
        <f t="shared" si="5"/>
        <v>50</v>
      </c>
      <c r="G9" s="500"/>
      <c r="H9" s="501"/>
      <c r="I9" s="889">
        <v>20</v>
      </c>
      <c r="J9" s="890"/>
      <c r="K9" s="891">
        <v>5</v>
      </c>
      <c r="L9" s="1015">
        <f t="shared" si="3"/>
        <v>25</v>
      </c>
      <c r="M9" s="1017">
        <f t="shared" si="1"/>
        <v>0</v>
      </c>
      <c r="N9" s="1019">
        <f t="shared" si="2"/>
        <v>10</v>
      </c>
      <c r="O9" s="1129">
        <f t="shared" si="4"/>
        <v>0</v>
      </c>
      <c r="P9" s="521">
        <v>10</v>
      </c>
      <c r="Q9" s="73">
        <v>15</v>
      </c>
      <c r="R9" s="64"/>
      <c r="S9" s="205"/>
      <c r="T9" s="73"/>
      <c r="U9" s="64"/>
      <c r="V9" s="73"/>
      <c r="W9" s="520"/>
      <c r="X9" s="575"/>
      <c r="Y9" s="205"/>
      <c r="Z9" s="64"/>
      <c r="AA9" s="73"/>
      <c r="AB9" s="521"/>
      <c r="AC9" s="205"/>
      <c r="AD9" s="64"/>
      <c r="AE9" s="73"/>
      <c r="AF9" s="1123"/>
      <c r="AG9" s="205"/>
      <c r="AH9" s="1137"/>
      <c r="AI9" s="1138"/>
      <c r="AJ9" s="1138"/>
      <c r="AK9" s="1138"/>
    </row>
    <row r="10" spans="1:37" s="67" customFormat="1" ht="15">
      <c r="A10" s="68" t="s">
        <v>587</v>
      </c>
      <c r="B10" s="68" t="s">
        <v>14</v>
      </c>
      <c r="C10" s="68" t="s">
        <v>161</v>
      </c>
      <c r="D10" s="492">
        <v>9</v>
      </c>
      <c r="E10" s="1001">
        <f>SUM(L10,M10,O10)</f>
        <v>24</v>
      </c>
      <c r="F10" s="1003">
        <f t="shared" si="5"/>
        <v>42</v>
      </c>
      <c r="G10" s="500"/>
      <c r="H10" s="501"/>
      <c r="I10" s="889">
        <v>18</v>
      </c>
      <c r="J10" s="890"/>
      <c r="K10" s="891"/>
      <c r="L10" s="1015">
        <f t="shared" si="3"/>
        <v>18</v>
      </c>
      <c r="M10" s="1017">
        <f t="shared" si="1"/>
        <v>0</v>
      </c>
      <c r="N10" s="1019">
        <f t="shared" si="2"/>
        <v>0</v>
      </c>
      <c r="O10" s="1129">
        <f t="shared" si="4"/>
        <v>6</v>
      </c>
      <c r="P10" s="521"/>
      <c r="Q10" s="73"/>
      <c r="R10" s="64"/>
      <c r="S10" s="205"/>
      <c r="T10" s="73">
        <v>10</v>
      </c>
      <c r="U10" s="64">
        <v>6</v>
      </c>
      <c r="V10" s="73">
        <v>8</v>
      </c>
      <c r="W10" s="520"/>
      <c r="X10" s="575"/>
      <c r="Y10" s="205"/>
      <c r="Z10" s="64"/>
      <c r="AA10" s="73"/>
      <c r="AB10" s="521"/>
      <c r="AC10" s="205"/>
      <c r="AD10" s="64"/>
      <c r="AE10" s="73"/>
      <c r="AF10" s="1123"/>
      <c r="AG10" s="205"/>
      <c r="AH10" s="1137"/>
      <c r="AI10" s="1138"/>
      <c r="AJ10" s="1138"/>
      <c r="AK10" s="1138"/>
    </row>
    <row r="11" spans="1:37" s="67" customFormat="1" ht="15">
      <c r="A11" s="216" t="s">
        <v>632</v>
      </c>
      <c r="B11" s="68" t="s">
        <v>633</v>
      </c>
      <c r="C11" s="216" t="s">
        <v>144</v>
      </c>
      <c r="D11" s="492">
        <v>10</v>
      </c>
      <c r="E11" s="1001">
        <f>L11+M11+N11+O11</f>
        <v>22</v>
      </c>
      <c r="F11" s="1003">
        <f>(G11+H11+I11+J11+L11+N11+O11+K11)</f>
        <v>22</v>
      </c>
      <c r="G11" s="500"/>
      <c r="H11" s="501"/>
      <c r="I11" s="889"/>
      <c r="J11" s="890"/>
      <c r="K11" s="891"/>
      <c r="L11" s="1015">
        <f t="shared" si="3"/>
        <v>12</v>
      </c>
      <c r="M11" s="1017">
        <f t="shared" si="1"/>
        <v>0</v>
      </c>
      <c r="N11" s="1019">
        <f t="shared" si="2"/>
        <v>0</v>
      </c>
      <c r="O11" s="1129">
        <f t="shared" si="4"/>
        <v>10</v>
      </c>
      <c r="P11" s="521"/>
      <c r="Q11" s="73"/>
      <c r="R11" s="64"/>
      <c r="S11" s="205"/>
      <c r="T11" s="73"/>
      <c r="U11" s="64">
        <v>10</v>
      </c>
      <c r="V11" s="73">
        <v>12</v>
      </c>
      <c r="W11" s="520"/>
      <c r="X11" s="575"/>
      <c r="Y11" s="205"/>
      <c r="Z11" s="64"/>
      <c r="AA11" s="73"/>
      <c r="AB11" s="521"/>
      <c r="AC11" s="205"/>
      <c r="AD11" s="64"/>
      <c r="AE11" s="73"/>
      <c r="AF11" s="1123"/>
      <c r="AG11" s="205"/>
      <c r="AH11" s="1137"/>
      <c r="AI11" s="1138"/>
      <c r="AJ11" s="1138"/>
      <c r="AK11" s="1138"/>
    </row>
    <row r="12" spans="1:37" s="67" customFormat="1" ht="15">
      <c r="A12" s="68" t="s">
        <v>582</v>
      </c>
      <c r="B12" s="68" t="s">
        <v>583</v>
      </c>
      <c r="C12" s="68" t="s">
        <v>584</v>
      </c>
      <c r="D12" s="492">
        <v>11</v>
      </c>
      <c r="E12" s="1001">
        <f aca="true" t="shared" si="6" ref="E12:E22">SUM(L12,M12,O12)</f>
        <v>20</v>
      </c>
      <c r="F12" s="1003">
        <f>G12+H12+I12+J12+L12+O12+K12</f>
        <v>20</v>
      </c>
      <c r="G12" s="500"/>
      <c r="H12" s="501"/>
      <c r="I12" s="889"/>
      <c r="J12" s="890"/>
      <c r="K12" s="891"/>
      <c r="L12" s="1015">
        <f t="shared" si="3"/>
        <v>20</v>
      </c>
      <c r="M12" s="1017">
        <f t="shared" si="1"/>
        <v>0</v>
      </c>
      <c r="N12" s="1019">
        <f t="shared" si="2"/>
        <v>0</v>
      </c>
      <c r="O12" s="1129">
        <f t="shared" si="4"/>
        <v>0</v>
      </c>
      <c r="P12" s="521"/>
      <c r="Q12" s="73"/>
      <c r="R12" s="64"/>
      <c r="S12" s="205"/>
      <c r="T12" s="73">
        <v>20</v>
      </c>
      <c r="U12" s="64"/>
      <c r="V12" s="73"/>
      <c r="W12" s="520"/>
      <c r="X12" s="575"/>
      <c r="Y12" s="205"/>
      <c r="Z12" s="64"/>
      <c r="AA12" s="73"/>
      <c r="AB12" s="521"/>
      <c r="AC12" s="205"/>
      <c r="AD12" s="64"/>
      <c r="AE12" s="73"/>
      <c r="AF12" s="1123"/>
      <c r="AG12" s="205"/>
      <c r="AH12" s="1137"/>
      <c r="AI12" s="1138"/>
      <c r="AJ12" s="1138"/>
      <c r="AK12" s="1138"/>
    </row>
    <row r="13" spans="1:37" s="67" customFormat="1" ht="15">
      <c r="A13" s="412" t="s">
        <v>364</v>
      </c>
      <c r="B13" s="68" t="s">
        <v>326</v>
      </c>
      <c r="C13" s="412" t="s">
        <v>267</v>
      </c>
      <c r="D13" s="492">
        <v>12</v>
      </c>
      <c r="E13" s="1001">
        <f t="shared" si="6"/>
        <v>19</v>
      </c>
      <c r="F13" s="1003">
        <f>G13+H13+I13+J13+L13+O13+K13</f>
        <v>27</v>
      </c>
      <c r="G13" s="161"/>
      <c r="H13" s="162"/>
      <c r="I13" s="889">
        <v>12</v>
      </c>
      <c r="J13" s="890"/>
      <c r="K13" s="891"/>
      <c r="L13" s="1015">
        <f t="shared" si="3"/>
        <v>15</v>
      </c>
      <c r="M13" s="1017">
        <f t="shared" si="1"/>
        <v>4</v>
      </c>
      <c r="N13" s="1019">
        <f t="shared" si="2"/>
        <v>15</v>
      </c>
      <c r="O13" s="1129">
        <f t="shared" si="4"/>
        <v>0</v>
      </c>
      <c r="P13" s="521">
        <v>15</v>
      </c>
      <c r="Q13" s="73"/>
      <c r="R13" s="64"/>
      <c r="S13" s="205">
        <v>4</v>
      </c>
      <c r="T13" s="73"/>
      <c r="U13" s="64"/>
      <c r="V13" s="73"/>
      <c r="W13" s="520"/>
      <c r="X13" s="575"/>
      <c r="Y13" s="205"/>
      <c r="Z13" s="64"/>
      <c r="AA13" s="73"/>
      <c r="AB13" s="521"/>
      <c r="AC13" s="205"/>
      <c r="AD13" s="64"/>
      <c r="AE13" s="73"/>
      <c r="AF13" s="1123"/>
      <c r="AG13" s="205"/>
      <c r="AH13" s="1137"/>
      <c r="AI13" s="1138"/>
      <c r="AJ13" s="1138"/>
      <c r="AK13" s="1138"/>
    </row>
    <row r="14" spans="1:37" s="67" customFormat="1" ht="15">
      <c r="A14" s="412" t="s">
        <v>357</v>
      </c>
      <c r="B14" s="68" t="s">
        <v>331</v>
      </c>
      <c r="C14" s="412" t="s">
        <v>267</v>
      </c>
      <c r="D14" s="492">
        <v>13</v>
      </c>
      <c r="E14" s="1001">
        <f t="shared" si="6"/>
        <v>18</v>
      </c>
      <c r="F14" s="1003">
        <f>G14+H14+I14+J14+L14+O14+K14</f>
        <v>18</v>
      </c>
      <c r="G14" s="500"/>
      <c r="H14" s="501"/>
      <c r="I14" s="889"/>
      <c r="J14" s="890"/>
      <c r="K14" s="891"/>
      <c r="L14" s="1015">
        <f t="shared" si="3"/>
        <v>10</v>
      </c>
      <c r="M14" s="1017">
        <f t="shared" si="1"/>
        <v>0</v>
      </c>
      <c r="N14" s="1019">
        <f t="shared" si="2"/>
        <v>4</v>
      </c>
      <c r="O14" s="1129">
        <f t="shared" si="4"/>
        <v>8</v>
      </c>
      <c r="P14" s="521">
        <v>4</v>
      </c>
      <c r="Q14" s="73"/>
      <c r="R14" s="64"/>
      <c r="S14" s="205"/>
      <c r="T14" s="73"/>
      <c r="U14" s="64">
        <v>8</v>
      </c>
      <c r="V14" s="73">
        <v>6</v>
      </c>
      <c r="W14" s="520"/>
      <c r="X14" s="575"/>
      <c r="Y14" s="205"/>
      <c r="Z14" s="64"/>
      <c r="AA14" s="73"/>
      <c r="AB14" s="521"/>
      <c r="AC14" s="205"/>
      <c r="AD14" s="64"/>
      <c r="AE14" s="73"/>
      <c r="AF14" s="1123"/>
      <c r="AG14" s="205"/>
      <c r="AH14" s="1137"/>
      <c r="AI14" s="1138"/>
      <c r="AJ14" s="1138"/>
      <c r="AK14" s="1138"/>
    </row>
    <row r="15" spans="1:37" s="67" customFormat="1" ht="15">
      <c r="A15" s="412" t="s">
        <v>363</v>
      </c>
      <c r="B15" s="412" t="s">
        <v>327</v>
      </c>
      <c r="C15" s="412" t="s">
        <v>281</v>
      </c>
      <c r="D15" s="492">
        <v>14</v>
      </c>
      <c r="E15" s="1001">
        <f t="shared" si="6"/>
        <v>15</v>
      </c>
      <c r="F15" s="1003">
        <f>G15+H15+I15+J15+L15+O15+K15-15</f>
        <v>41</v>
      </c>
      <c r="G15" s="975">
        <v>10</v>
      </c>
      <c r="H15" s="501"/>
      <c r="I15" s="889">
        <v>6</v>
      </c>
      <c r="J15" s="329">
        <v>20</v>
      </c>
      <c r="K15" s="891">
        <v>5</v>
      </c>
      <c r="L15" s="1015">
        <f t="shared" si="3"/>
        <v>0</v>
      </c>
      <c r="M15" s="1017">
        <f t="shared" si="1"/>
        <v>0</v>
      </c>
      <c r="N15" s="1019">
        <f t="shared" si="2"/>
        <v>0</v>
      </c>
      <c r="O15" s="1129">
        <f t="shared" si="4"/>
        <v>15</v>
      </c>
      <c r="P15" s="521"/>
      <c r="Q15" s="73"/>
      <c r="R15" s="64">
        <v>15</v>
      </c>
      <c r="S15" s="205"/>
      <c r="T15" s="73"/>
      <c r="U15" s="64"/>
      <c r="V15" s="73"/>
      <c r="W15" s="520"/>
      <c r="X15" s="575"/>
      <c r="Y15" s="205"/>
      <c r="Z15" s="64"/>
      <c r="AA15" s="73"/>
      <c r="AB15" s="521"/>
      <c r="AC15" s="205"/>
      <c r="AD15" s="64"/>
      <c r="AE15" s="73"/>
      <c r="AF15" s="1123"/>
      <c r="AG15" s="205"/>
      <c r="AH15" s="1137"/>
      <c r="AI15" s="1138"/>
      <c r="AJ15" s="1138"/>
      <c r="AK15" s="1138"/>
    </row>
    <row r="16" spans="1:37" s="67" customFormat="1" ht="15">
      <c r="A16" s="68" t="s">
        <v>585</v>
      </c>
      <c r="B16" s="68" t="s">
        <v>586</v>
      </c>
      <c r="C16" s="68" t="s">
        <v>584</v>
      </c>
      <c r="D16" s="492">
        <v>14</v>
      </c>
      <c r="E16" s="1001">
        <f t="shared" si="6"/>
        <v>15</v>
      </c>
      <c r="F16" s="1003">
        <f aca="true" t="shared" si="7" ref="F16:F22">G16+H16+I16+J16+L16+O16+K16</f>
        <v>15</v>
      </c>
      <c r="G16" s="500"/>
      <c r="H16" s="501"/>
      <c r="I16" s="889"/>
      <c r="J16" s="890"/>
      <c r="K16" s="891"/>
      <c r="L16" s="1015">
        <f t="shared" si="3"/>
        <v>15</v>
      </c>
      <c r="M16" s="1017">
        <f t="shared" si="1"/>
        <v>0</v>
      </c>
      <c r="N16" s="1019">
        <f t="shared" si="2"/>
        <v>0</v>
      </c>
      <c r="O16" s="1129">
        <f t="shared" si="4"/>
        <v>0</v>
      </c>
      <c r="P16" s="521"/>
      <c r="Q16" s="73"/>
      <c r="R16" s="64"/>
      <c r="S16" s="205"/>
      <c r="T16" s="73">
        <v>15</v>
      </c>
      <c r="U16" s="64"/>
      <c r="V16" s="73"/>
      <c r="W16" s="520"/>
      <c r="X16" s="575"/>
      <c r="Y16" s="205"/>
      <c r="Z16" s="64"/>
      <c r="AA16" s="73"/>
      <c r="AB16" s="521"/>
      <c r="AC16" s="205"/>
      <c r="AD16" s="64"/>
      <c r="AE16" s="73"/>
      <c r="AF16" s="1123"/>
      <c r="AG16" s="205"/>
      <c r="AH16" s="1137"/>
      <c r="AI16" s="1138"/>
      <c r="AJ16" s="1138"/>
      <c r="AK16" s="1138"/>
    </row>
    <row r="17" spans="1:37" s="67" customFormat="1" ht="15">
      <c r="A17" s="412" t="s">
        <v>362</v>
      </c>
      <c r="B17" s="68" t="s">
        <v>328</v>
      </c>
      <c r="C17" s="412" t="s">
        <v>267</v>
      </c>
      <c r="D17" s="492">
        <v>16</v>
      </c>
      <c r="E17" s="1001">
        <f t="shared" si="6"/>
        <v>12</v>
      </c>
      <c r="F17" s="1003">
        <f t="shared" si="7"/>
        <v>6</v>
      </c>
      <c r="G17" s="161"/>
      <c r="H17" s="162"/>
      <c r="I17" s="889"/>
      <c r="J17" s="890"/>
      <c r="K17" s="891"/>
      <c r="L17" s="1015">
        <f t="shared" si="3"/>
        <v>0</v>
      </c>
      <c r="M17" s="1017">
        <f t="shared" si="1"/>
        <v>6</v>
      </c>
      <c r="N17" s="1019">
        <f t="shared" si="2"/>
        <v>0</v>
      </c>
      <c r="O17" s="1129">
        <f t="shared" si="4"/>
        <v>6</v>
      </c>
      <c r="P17" s="521"/>
      <c r="Q17" s="73"/>
      <c r="R17" s="64">
        <v>6</v>
      </c>
      <c r="S17" s="205">
        <v>6</v>
      </c>
      <c r="T17" s="73"/>
      <c r="U17" s="64"/>
      <c r="V17" s="73"/>
      <c r="W17" s="520"/>
      <c r="X17" s="575"/>
      <c r="Y17" s="205"/>
      <c r="Z17" s="64"/>
      <c r="AA17" s="73"/>
      <c r="AB17" s="521"/>
      <c r="AC17" s="205"/>
      <c r="AD17" s="64"/>
      <c r="AE17" s="73"/>
      <c r="AF17" s="1123"/>
      <c r="AG17" s="205"/>
      <c r="AH17" s="1137"/>
      <c r="AI17" s="1138"/>
      <c r="AJ17" s="1138"/>
      <c r="AK17" s="1138"/>
    </row>
    <row r="18" spans="1:37" s="67" customFormat="1" ht="15">
      <c r="A18" s="985" t="s">
        <v>361</v>
      </c>
      <c r="B18" s="985" t="s">
        <v>329</v>
      </c>
      <c r="C18" s="985" t="s">
        <v>277</v>
      </c>
      <c r="D18" s="492">
        <v>17</v>
      </c>
      <c r="E18" s="1001">
        <f t="shared" si="6"/>
        <v>11</v>
      </c>
      <c r="F18" s="1003">
        <f t="shared" si="7"/>
        <v>10</v>
      </c>
      <c r="G18" s="500"/>
      <c r="H18" s="501"/>
      <c r="I18" s="889"/>
      <c r="J18" s="890"/>
      <c r="K18" s="891"/>
      <c r="L18" s="1015">
        <f t="shared" si="3"/>
        <v>10</v>
      </c>
      <c r="M18" s="1017">
        <f t="shared" si="1"/>
        <v>1</v>
      </c>
      <c r="N18" s="1019">
        <f t="shared" si="2"/>
        <v>2</v>
      </c>
      <c r="O18" s="1129">
        <f t="shared" si="4"/>
        <v>0</v>
      </c>
      <c r="P18" s="521">
        <v>2</v>
      </c>
      <c r="Q18" s="73">
        <v>8</v>
      </c>
      <c r="R18" s="64"/>
      <c r="S18" s="205">
        <v>1</v>
      </c>
      <c r="T18" s="73"/>
      <c r="U18" s="64"/>
      <c r="V18" s="73"/>
      <c r="W18" s="520"/>
      <c r="X18" s="575"/>
      <c r="Y18" s="205"/>
      <c r="Z18" s="64"/>
      <c r="AA18" s="73"/>
      <c r="AB18" s="521"/>
      <c r="AC18" s="205"/>
      <c r="AD18" s="64"/>
      <c r="AE18" s="73"/>
      <c r="AF18" s="1123"/>
      <c r="AG18" s="205"/>
      <c r="AH18" s="1137"/>
      <c r="AI18" s="1138"/>
      <c r="AJ18" s="1138"/>
      <c r="AK18" s="1138"/>
    </row>
    <row r="19" spans="1:37" s="67" customFormat="1" ht="15">
      <c r="A19" s="412" t="s">
        <v>360</v>
      </c>
      <c r="B19" s="68" t="s">
        <v>14</v>
      </c>
      <c r="C19" s="412" t="s">
        <v>144</v>
      </c>
      <c r="D19" s="492">
        <v>18</v>
      </c>
      <c r="E19" s="1001">
        <f t="shared" si="6"/>
        <v>10</v>
      </c>
      <c r="F19" s="1003">
        <f t="shared" si="7"/>
        <v>20</v>
      </c>
      <c r="G19" s="500"/>
      <c r="H19" s="501"/>
      <c r="I19" s="889">
        <v>10</v>
      </c>
      <c r="J19" s="890"/>
      <c r="K19" s="891"/>
      <c r="L19" s="1015">
        <f t="shared" si="3"/>
        <v>0</v>
      </c>
      <c r="M19" s="1017">
        <f t="shared" si="1"/>
        <v>0</v>
      </c>
      <c r="N19" s="1019">
        <f t="shared" si="2"/>
        <v>0</v>
      </c>
      <c r="O19" s="1129">
        <f t="shared" si="4"/>
        <v>10</v>
      </c>
      <c r="P19" s="521"/>
      <c r="Q19" s="73"/>
      <c r="R19" s="64">
        <v>10</v>
      </c>
      <c r="S19" s="205"/>
      <c r="T19" s="73"/>
      <c r="U19" s="64"/>
      <c r="V19" s="73"/>
      <c r="W19" s="520"/>
      <c r="X19" s="575"/>
      <c r="Y19" s="205"/>
      <c r="Z19" s="64"/>
      <c r="AA19" s="73"/>
      <c r="AB19" s="521"/>
      <c r="AC19" s="205"/>
      <c r="AD19" s="64"/>
      <c r="AE19" s="73"/>
      <c r="AF19" s="1123"/>
      <c r="AG19" s="205"/>
      <c r="AH19" s="1137"/>
      <c r="AI19" s="1138"/>
      <c r="AJ19" s="1138"/>
      <c r="AK19" s="1138"/>
    </row>
    <row r="20" spans="1:37" s="67" customFormat="1" ht="15">
      <c r="A20" s="412" t="s">
        <v>359</v>
      </c>
      <c r="B20" s="68" t="s">
        <v>330</v>
      </c>
      <c r="C20" s="412" t="s">
        <v>161</v>
      </c>
      <c r="D20" s="492">
        <v>18</v>
      </c>
      <c r="E20" s="1001">
        <f t="shared" si="6"/>
        <v>10</v>
      </c>
      <c r="F20" s="1003">
        <f t="shared" si="7"/>
        <v>20</v>
      </c>
      <c r="G20" s="975">
        <v>10</v>
      </c>
      <c r="H20" s="162"/>
      <c r="I20" s="889"/>
      <c r="J20" s="890">
        <v>2</v>
      </c>
      <c r="K20" s="891"/>
      <c r="L20" s="1015">
        <f t="shared" si="3"/>
        <v>8</v>
      </c>
      <c r="M20" s="1017">
        <f t="shared" si="1"/>
        <v>2</v>
      </c>
      <c r="N20" s="1019">
        <f t="shared" si="2"/>
        <v>6</v>
      </c>
      <c r="O20" s="1129">
        <f t="shared" si="4"/>
        <v>0</v>
      </c>
      <c r="P20" s="521">
        <v>6</v>
      </c>
      <c r="Q20" s="73">
        <v>2</v>
      </c>
      <c r="R20" s="64"/>
      <c r="S20" s="205">
        <v>2</v>
      </c>
      <c r="T20" s="73"/>
      <c r="U20" s="64"/>
      <c r="V20" s="73"/>
      <c r="W20" s="520"/>
      <c r="X20" s="575"/>
      <c r="Y20" s="205"/>
      <c r="Z20" s="64"/>
      <c r="AA20" s="73"/>
      <c r="AB20" s="521"/>
      <c r="AC20" s="205"/>
      <c r="AD20" s="64"/>
      <c r="AE20" s="73"/>
      <c r="AF20" s="1123"/>
      <c r="AG20" s="205"/>
      <c r="AH20" s="1137"/>
      <c r="AI20" s="1138"/>
      <c r="AJ20" s="1138"/>
      <c r="AK20" s="1138"/>
    </row>
    <row r="21" spans="1:37" s="67" customFormat="1" ht="15">
      <c r="A21" s="412" t="s">
        <v>358</v>
      </c>
      <c r="B21" s="412" t="s">
        <v>11</v>
      </c>
      <c r="C21" s="412" t="s">
        <v>144</v>
      </c>
      <c r="D21" s="492">
        <v>18</v>
      </c>
      <c r="E21" s="1001">
        <f t="shared" si="6"/>
        <v>10</v>
      </c>
      <c r="F21" s="1003">
        <f t="shared" si="7"/>
        <v>2</v>
      </c>
      <c r="G21" s="500"/>
      <c r="H21" s="501"/>
      <c r="I21" s="889"/>
      <c r="J21" s="890"/>
      <c r="K21" s="891"/>
      <c r="L21" s="1015">
        <f t="shared" si="3"/>
        <v>0</v>
      </c>
      <c r="M21" s="1017">
        <f t="shared" si="1"/>
        <v>8</v>
      </c>
      <c r="N21" s="1019">
        <f t="shared" si="2"/>
        <v>0</v>
      </c>
      <c r="O21" s="1129">
        <f t="shared" si="4"/>
        <v>2</v>
      </c>
      <c r="P21" s="521"/>
      <c r="Q21" s="73"/>
      <c r="R21" s="64">
        <v>2</v>
      </c>
      <c r="S21" s="205">
        <v>8</v>
      </c>
      <c r="T21" s="73"/>
      <c r="U21" s="64"/>
      <c r="V21" s="73"/>
      <c r="W21" s="520"/>
      <c r="X21" s="575"/>
      <c r="Y21" s="205"/>
      <c r="Z21" s="64"/>
      <c r="AA21" s="73"/>
      <c r="AB21" s="521"/>
      <c r="AC21" s="205"/>
      <c r="AD21" s="64"/>
      <c r="AE21" s="73"/>
      <c r="AF21" s="1123"/>
      <c r="AG21" s="205"/>
      <c r="AH21" s="1137"/>
      <c r="AI21" s="1138"/>
      <c r="AJ21" s="1138"/>
      <c r="AK21" s="1138"/>
    </row>
    <row r="22" spans="1:37" s="67" customFormat="1" ht="15">
      <c r="A22" s="68" t="s">
        <v>588</v>
      </c>
      <c r="B22" s="68" t="s">
        <v>295</v>
      </c>
      <c r="C22" s="68" t="s">
        <v>8</v>
      </c>
      <c r="D22" s="492">
        <v>21</v>
      </c>
      <c r="E22" s="1001">
        <f t="shared" si="6"/>
        <v>8</v>
      </c>
      <c r="F22" s="1003">
        <f t="shared" si="7"/>
        <v>8</v>
      </c>
      <c r="G22" s="500"/>
      <c r="H22" s="501"/>
      <c r="I22" s="889"/>
      <c r="J22" s="890"/>
      <c r="K22" s="891"/>
      <c r="L22" s="1015">
        <f t="shared" si="3"/>
        <v>8</v>
      </c>
      <c r="M22" s="1017">
        <f t="shared" si="1"/>
        <v>0</v>
      </c>
      <c r="N22" s="1019">
        <f t="shared" si="2"/>
        <v>0</v>
      </c>
      <c r="O22" s="1129">
        <f t="shared" si="4"/>
        <v>0</v>
      </c>
      <c r="P22" s="521"/>
      <c r="Q22" s="73"/>
      <c r="R22" s="64"/>
      <c r="S22" s="205"/>
      <c r="T22" s="73">
        <v>8</v>
      </c>
      <c r="U22" s="64"/>
      <c r="V22" s="73"/>
      <c r="W22" s="520"/>
      <c r="X22" s="575"/>
      <c r="Y22" s="205"/>
      <c r="Z22" s="64"/>
      <c r="AA22" s="73"/>
      <c r="AB22" s="521"/>
      <c r="AC22" s="205"/>
      <c r="AD22" s="64"/>
      <c r="AE22" s="73"/>
      <c r="AF22" s="1123"/>
      <c r="AG22" s="205"/>
      <c r="AH22" s="1137"/>
      <c r="AI22" s="1138"/>
      <c r="AJ22" s="1138"/>
      <c r="AK22" s="1138"/>
    </row>
    <row r="23" spans="1:37" s="67" customFormat="1" ht="15">
      <c r="A23" s="68" t="s">
        <v>634</v>
      </c>
      <c r="B23" s="68" t="s">
        <v>635</v>
      </c>
      <c r="C23" s="65" t="s">
        <v>194</v>
      </c>
      <c r="D23" s="492">
        <v>21</v>
      </c>
      <c r="E23" s="1001">
        <f>L23+M23+N23+O23</f>
        <v>8</v>
      </c>
      <c r="F23" s="1003">
        <f>G23+H23+I23+J23+L23+N23+O23+K23</f>
        <v>8</v>
      </c>
      <c r="G23" s="500"/>
      <c r="H23" s="501"/>
      <c r="I23" s="889"/>
      <c r="J23" s="890"/>
      <c r="K23" s="891"/>
      <c r="L23" s="1015">
        <f t="shared" si="3"/>
        <v>4</v>
      </c>
      <c r="M23" s="1017">
        <f t="shared" si="1"/>
        <v>0</v>
      </c>
      <c r="N23" s="1019">
        <f t="shared" si="2"/>
        <v>0</v>
      </c>
      <c r="O23" s="1129">
        <f t="shared" si="4"/>
        <v>4</v>
      </c>
      <c r="P23" s="521"/>
      <c r="Q23" s="73"/>
      <c r="R23" s="64"/>
      <c r="S23" s="205"/>
      <c r="T23" s="73"/>
      <c r="U23" s="64">
        <v>4</v>
      </c>
      <c r="V23" s="73">
        <v>4</v>
      </c>
      <c r="W23" s="520"/>
      <c r="X23" s="575"/>
      <c r="Y23" s="205"/>
      <c r="Z23" s="64"/>
      <c r="AA23" s="73"/>
      <c r="AB23" s="521"/>
      <c r="AC23" s="205"/>
      <c r="AD23" s="64"/>
      <c r="AE23" s="73"/>
      <c r="AF23" s="1123"/>
      <c r="AG23" s="205"/>
      <c r="AH23" s="1137"/>
      <c r="AI23" s="1138"/>
      <c r="AJ23" s="1138"/>
      <c r="AK23" s="1138"/>
    </row>
    <row r="24" spans="1:37" s="67" customFormat="1" ht="15">
      <c r="A24" s="68" t="s">
        <v>589</v>
      </c>
      <c r="B24" s="68" t="s">
        <v>590</v>
      </c>
      <c r="C24" s="68" t="s">
        <v>161</v>
      </c>
      <c r="D24" s="492">
        <v>23</v>
      </c>
      <c r="E24" s="1001">
        <f aca="true" t="shared" si="8" ref="E24:E39">SUM(L24,M24,O24)</f>
        <v>6</v>
      </c>
      <c r="F24" s="1003">
        <f aca="true" t="shared" si="9" ref="F24:F39">G24+H24+I24+J24+L24+O24+K24</f>
        <v>6</v>
      </c>
      <c r="G24" s="500"/>
      <c r="H24" s="501"/>
      <c r="I24" s="889"/>
      <c r="J24" s="890"/>
      <c r="K24" s="891"/>
      <c r="L24" s="1015">
        <f t="shared" si="3"/>
        <v>6</v>
      </c>
      <c r="M24" s="1017">
        <f t="shared" si="1"/>
        <v>0</v>
      </c>
      <c r="N24" s="1019">
        <f t="shared" si="2"/>
        <v>0</v>
      </c>
      <c r="O24" s="1129">
        <f t="shared" si="4"/>
        <v>0</v>
      </c>
      <c r="P24" s="521"/>
      <c r="Q24" s="73"/>
      <c r="R24" s="64"/>
      <c r="S24" s="205"/>
      <c r="T24" s="73">
        <v>6</v>
      </c>
      <c r="U24" s="64"/>
      <c r="V24" s="73"/>
      <c r="W24" s="520"/>
      <c r="X24" s="575"/>
      <c r="Y24" s="205"/>
      <c r="Z24" s="64"/>
      <c r="AA24" s="73"/>
      <c r="AB24" s="521"/>
      <c r="AC24" s="205"/>
      <c r="AD24" s="64"/>
      <c r="AE24" s="73"/>
      <c r="AF24" s="1123"/>
      <c r="AG24" s="205"/>
      <c r="AH24" s="1137"/>
      <c r="AI24" s="1138"/>
      <c r="AJ24" s="1138"/>
      <c r="AK24" s="1138"/>
    </row>
    <row r="25" spans="1:37" s="67" customFormat="1" ht="15">
      <c r="A25" s="412" t="s">
        <v>356</v>
      </c>
      <c r="B25" s="68" t="s">
        <v>14</v>
      </c>
      <c r="C25" s="412" t="s">
        <v>269</v>
      </c>
      <c r="D25" s="492">
        <v>24</v>
      </c>
      <c r="E25" s="1001">
        <f t="shared" si="8"/>
        <v>4</v>
      </c>
      <c r="F25" s="1003">
        <f t="shared" si="9"/>
        <v>4</v>
      </c>
      <c r="G25" s="161"/>
      <c r="H25" s="162"/>
      <c r="I25" s="889"/>
      <c r="J25" s="890"/>
      <c r="K25" s="891"/>
      <c r="L25" s="1015">
        <f t="shared" si="3"/>
        <v>4</v>
      </c>
      <c r="M25" s="1017">
        <f t="shared" si="1"/>
        <v>0</v>
      </c>
      <c r="N25" s="1019">
        <f t="shared" si="2"/>
        <v>0</v>
      </c>
      <c r="O25" s="1129">
        <f t="shared" si="4"/>
        <v>0</v>
      </c>
      <c r="P25" s="521"/>
      <c r="Q25" s="73">
        <v>4</v>
      </c>
      <c r="R25" s="64"/>
      <c r="S25" s="205"/>
      <c r="T25" s="73"/>
      <c r="U25" s="64"/>
      <c r="V25" s="73"/>
      <c r="W25" s="520"/>
      <c r="X25" s="575"/>
      <c r="Y25" s="205"/>
      <c r="Z25" s="64"/>
      <c r="AA25" s="73"/>
      <c r="AB25" s="521"/>
      <c r="AC25" s="205"/>
      <c r="AD25" s="64"/>
      <c r="AE25" s="73"/>
      <c r="AF25" s="1123"/>
      <c r="AG25" s="205"/>
      <c r="AH25" s="1137"/>
      <c r="AI25" s="1138"/>
      <c r="AJ25" s="1138"/>
      <c r="AK25" s="1138"/>
    </row>
    <row r="26" spans="1:37" s="67" customFormat="1" ht="15">
      <c r="A26" s="68" t="s">
        <v>591</v>
      </c>
      <c r="B26" s="68" t="s">
        <v>327</v>
      </c>
      <c r="C26" s="68" t="s">
        <v>572</v>
      </c>
      <c r="D26" s="492">
        <v>24</v>
      </c>
      <c r="E26" s="1001">
        <f t="shared" si="8"/>
        <v>4</v>
      </c>
      <c r="F26" s="1003">
        <f t="shared" si="9"/>
        <v>4</v>
      </c>
      <c r="G26" s="161"/>
      <c r="H26" s="162"/>
      <c r="I26" s="889"/>
      <c r="J26" s="890"/>
      <c r="K26" s="891"/>
      <c r="L26" s="1015">
        <f t="shared" si="3"/>
        <v>4</v>
      </c>
      <c r="M26" s="1017">
        <f t="shared" si="1"/>
        <v>0</v>
      </c>
      <c r="N26" s="1019">
        <f t="shared" si="2"/>
        <v>0</v>
      </c>
      <c r="O26" s="1129">
        <f t="shared" si="4"/>
        <v>0</v>
      </c>
      <c r="P26" s="521"/>
      <c r="Q26" s="73"/>
      <c r="R26" s="64"/>
      <c r="S26" s="205"/>
      <c r="T26" s="73">
        <v>4</v>
      </c>
      <c r="U26" s="64"/>
      <c r="V26" s="73"/>
      <c r="W26" s="520"/>
      <c r="X26" s="575"/>
      <c r="Y26" s="205"/>
      <c r="Z26" s="64"/>
      <c r="AA26" s="73"/>
      <c r="AB26" s="521"/>
      <c r="AC26" s="205"/>
      <c r="AD26" s="64"/>
      <c r="AE26" s="73"/>
      <c r="AF26" s="1123"/>
      <c r="AG26" s="205"/>
      <c r="AH26" s="1137"/>
      <c r="AI26" s="1138"/>
      <c r="AJ26" s="1138"/>
      <c r="AK26" s="1138"/>
    </row>
    <row r="27" spans="1:37" s="67" customFormat="1" ht="15">
      <c r="A27" s="412" t="s">
        <v>354</v>
      </c>
      <c r="B27" s="69" t="s">
        <v>332</v>
      </c>
      <c r="C27" s="412" t="s">
        <v>237</v>
      </c>
      <c r="D27" s="492">
        <v>26</v>
      </c>
      <c r="E27" s="1001">
        <f t="shared" si="8"/>
        <v>2</v>
      </c>
      <c r="F27" s="1003">
        <f t="shared" si="9"/>
        <v>16</v>
      </c>
      <c r="G27" s="500"/>
      <c r="H27" s="501"/>
      <c r="I27" s="889">
        <v>8</v>
      </c>
      <c r="J27" s="890">
        <v>6</v>
      </c>
      <c r="K27" s="891"/>
      <c r="L27" s="1015">
        <f t="shared" si="3"/>
        <v>2</v>
      </c>
      <c r="M27" s="1017">
        <f t="shared" si="1"/>
        <v>0</v>
      </c>
      <c r="N27" s="1019">
        <f t="shared" si="2"/>
        <v>0</v>
      </c>
      <c r="O27" s="1129">
        <f t="shared" si="4"/>
        <v>0</v>
      </c>
      <c r="P27" s="521"/>
      <c r="Q27" s="73"/>
      <c r="R27" s="64"/>
      <c r="S27" s="205"/>
      <c r="T27" s="73">
        <v>2</v>
      </c>
      <c r="U27" s="64"/>
      <c r="V27" s="73"/>
      <c r="W27" s="520"/>
      <c r="X27" s="575"/>
      <c r="Y27" s="205"/>
      <c r="Z27" s="64"/>
      <c r="AA27" s="73"/>
      <c r="AB27" s="521"/>
      <c r="AC27" s="205"/>
      <c r="AD27" s="64"/>
      <c r="AE27" s="73"/>
      <c r="AF27" s="1123"/>
      <c r="AG27" s="205"/>
      <c r="AH27" s="1137"/>
      <c r="AI27" s="1138"/>
      <c r="AJ27" s="1138"/>
      <c r="AK27" s="1138"/>
    </row>
    <row r="28" spans="1:37" s="67" customFormat="1" ht="15">
      <c r="A28" s="412" t="s">
        <v>355</v>
      </c>
      <c r="B28" s="68" t="s">
        <v>328</v>
      </c>
      <c r="C28" s="412" t="s">
        <v>271</v>
      </c>
      <c r="D28" s="492"/>
      <c r="E28" s="1001">
        <f t="shared" si="8"/>
        <v>0</v>
      </c>
      <c r="F28" s="1003">
        <f t="shared" si="9"/>
        <v>21</v>
      </c>
      <c r="G28" s="161"/>
      <c r="H28" s="162"/>
      <c r="I28" s="889">
        <v>21</v>
      </c>
      <c r="J28" s="890"/>
      <c r="K28" s="891"/>
      <c r="L28" s="1015">
        <f t="shared" si="3"/>
        <v>0</v>
      </c>
      <c r="M28" s="1017">
        <f t="shared" si="1"/>
        <v>0</v>
      </c>
      <c r="N28" s="1019">
        <f t="shared" si="2"/>
        <v>0</v>
      </c>
      <c r="O28" s="1129">
        <f t="shared" si="4"/>
        <v>0</v>
      </c>
      <c r="P28" s="521"/>
      <c r="Q28" s="73"/>
      <c r="R28" s="64"/>
      <c r="S28" s="205"/>
      <c r="T28" s="73"/>
      <c r="U28" s="64"/>
      <c r="V28" s="73"/>
      <c r="W28" s="520"/>
      <c r="X28" s="575"/>
      <c r="Y28" s="205"/>
      <c r="Z28" s="64"/>
      <c r="AA28" s="73"/>
      <c r="AB28" s="521"/>
      <c r="AC28" s="205"/>
      <c r="AD28" s="64"/>
      <c r="AE28" s="73"/>
      <c r="AF28" s="1123"/>
      <c r="AG28" s="205"/>
      <c r="AH28" s="1137"/>
      <c r="AI28" s="1138"/>
      <c r="AJ28" s="1138"/>
      <c r="AK28" s="1138"/>
    </row>
    <row r="29" spans="1:37" s="67" customFormat="1" ht="15">
      <c r="A29" s="412" t="s">
        <v>353</v>
      </c>
      <c r="B29" s="68" t="s">
        <v>333</v>
      </c>
      <c r="C29" s="412" t="s">
        <v>7</v>
      </c>
      <c r="D29" s="492"/>
      <c r="E29" s="1001">
        <f t="shared" si="8"/>
        <v>0</v>
      </c>
      <c r="F29" s="1003">
        <f t="shared" si="9"/>
        <v>5</v>
      </c>
      <c r="G29" s="500"/>
      <c r="H29" s="501"/>
      <c r="I29" s="889">
        <v>2</v>
      </c>
      <c r="J29" s="890">
        <v>3</v>
      </c>
      <c r="K29" s="891"/>
      <c r="L29" s="1015">
        <f t="shared" si="3"/>
        <v>0</v>
      </c>
      <c r="M29" s="1017">
        <f t="shared" si="1"/>
        <v>0</v>
      </c>
      <c r="N29" s="1019">
        <f t="shared" si="2"/>
        <v>0</v>
      </c>
      <c r="O29" s="1129">
        <f t="shared" si="4"/>
        <v>0</v>
      </c>
      <c r="P29" s="521"/>
      <c r="Q29" s="73"/>
      <c r="R29" s="64"/>
      <c r="S29" s="205"/>
      <c r="T29" s="73"/>
      <c r="U29" s="64"/>
      <c r="V29" s="73"/>
      <c r="W29" s="520"/>
      <c r="X29" s="575"/>
      <c r="Y29" s="205"/>
      <c r="Z29" s="64"/>
      <c r="AA29" s="73"/>
      <c r="AB29" s="521"/>
      <c r="AC29" s="205"/>
      <c r="AD29" s="64"/>
      <c r="AE29" s="73"/>
      <c r="AF29" s="1123"/>
      <c r="AG29" s="205"/>
      <c r="AH29" s="1137"/>
      <c r="AI29" s="1138"/>
      <c r="AJ29" s="1138"/>
      <c r="AK29" s="1138"/>
    </row>
    <row r="30" spans="1:37" s="67" customFormat="1" ht="15">
      <c r="A30" s="412" t="s">
        <v>352</v>
      </c>
      <c r="B30" s="68" t="s">
        <v>334</v>
      </c>
      <c r="C30" s="412" t="s">
        <v>278</v>
      </c>
      <c r="D30" s="492"/>
      <c r="E30" s="1001">
        <f t="shared" si="8"/>
        <v>0</v>
      </c>
      <c r="F30" s="1003">
        <f t="shared" si="9"/>
        <v>34</v>
      </c>
      <c r="G30" s="161"/>
      <c r="H30" s="162"/>
      <c r="I30" s="889">
        <v>34</v>
      </c>
      <c r="J30" s="890"/>
      <c r="K30" s="891"/>
      <c r="L30" s="1015">
        <f t="shared" si="3"/>
        <v>0</v>
      </c>
      <c r="M30" s="1017">
        <f t="shared" si="1"/>
        <v>0</v>
      </c>
      <c r="N30" s="1019">
        <f t="shared" si="2"/>
        <v>0</v>
      </c>
      <c r="O30" s="1129">
        <f t="shared" si="4"/>
        <v>0</v>
      </c>
      <c r="P30" s="521"/>
      <c r="Q30" s="73"/>
      <c r="R30" s="64"/>
      <c r="S30" s="205"/>
      <c r="T30" s="73"/>
      <c r="U30" s="64"/>
      <c r="V30" s="73"/>
      <c r="W30" s="520"/>
      <c r="X30" s="575"/>
      <c r="Y30" s="205"/>
      <c r="Z30" s="64"/>
      <c r="AA30" s="73"/>
      <c r="AB30" s="521"/>
      <c r="AC30" s="205"/>
      <c r="AD30" s="64"/>
      <c r="AE30" s="73"/>
      <c r="AF30" s="1123"/>
      <c r="AG30" s="205"/>
      <c r="AH30" s="1137"/>
      <c r="AI30" s="1138"/>
      <c r="AJ30" s="1138"/>
      <c r="AK30" s="1138"/>
    </row>
    <row r="31" spans="1:37" s="67" customFormat="1" ht="15">
      <c r="A31" s="1177" t="s">
        <v>351</v>
      </c>
      <c r="B31" s="68" t="s">
        <v>335</v>
      </c>
      <c r="C31" s="414" t="s">
        <v>169</v>
      </c>
      <c r="D31" s="492"/>
      <c r="E31" s="1001">
        <f t="shared" si="8"/>
        <v>0</v>
      </c>
      <c r="F31" s="1003">
        <f t="shared" si="9"/>
        <v>0</v>
      </c>
      <c r="G31" s="161"/>
      <c r="H31" s="162"/>
      <c r="I31" s="889"/>
      <c r="J31" s="890"/>
      <c r="K31" s="891"/>
      <c r="L31" s="1015">
        <f t="shared" si="3"/>
        <v>0</v>
      </c>
      <c r="M31" s="1017">
        <f t="shared" si="1"/>
        <v>0</v>
      </c>
      <c r="N31" s="1019">
        <f t="shared" si="2"/>
        <v>0</v>
      </c>
      <c r="O31" s="1129">
        <f t="shared" si="4"/>
        <v>0</v>
      </c>
      <c r="P31" s="521"/>
      <c r="Q31" s="73"/>
      <c r="R31" s="64"/>
      <c r="S31" s="205"/>
      <c r="T31" s="73"/>
      <c r="U31" s="64"/>
      <c r="V31" s="73"/>
      <c r="W31" s="520"/>
      <c r="X31" s="575"/>
      <c r="Y31" s="205"/>
      <c r="Z31" s="64"/>
      <c r="AA31" s="73"/>
      <c r="AB31" s="521"/>
      <c r="AC31" s="205"/>
      <c r="AD31" s="64"/>
      <c r="AE31" s="73"/>
      <c r="AF31" s="1123"/>
      <c r="AG31" s="205"/>
      <c r="AH31" s="1137"/>
      <c r="AI31" s="1138"/>
      <c r="AJ31" s="1138"/>
      <c r="AK31" s="1138"/>
    </row>
    <row r="32" spans="1:37" s="67" customFormat="1" ht="15">
      <c r="A32" s="1177" t="s">
        <v>350</v>
      </c>
      <c r="B32" s="68" t="s">
        <v>336</v>
      </c>
      <c r="C32" s="414" t="s">
        <v>237</v>
      </c>
      <c r="D32" s="492"/>
      <c r="E32" s="1001">
        <f t="shared" si="8"/>
        <v>0</v>
      </c>
      <c r="F32" s="1003">
        <f t="shared" si="9"/>
        <v>0</v>
      </c>
      <c r="G32" s="500"/>
      <c r="H32" s="501"/>
      <c r="I32" s="889"/>
      <c r="J32" s="890"/>
      <c r="K32" s="891"/>
      <c r="L32" s="1015">
        <f t="shared" si="3"/>
        <v>0</v>
      </c>
      <c r="M32" s="1017">
        <f t="shared" si="1"/>
        <v>0</v>
      </c>
      <c r="N32" s="1019">
        <f t="shared" si="2"/>
        <v>0</v>
      </c>
      <c r="O32" s="1129">
        <f t="shared" si="4"/>
        <v>0</v>
      </c>
      <c r="P32" s="521"/>
      <c r="Q32" s="73"/>
      <c r="R32" s="64"/>
      <c r="S32" s="205"/>
      <c r="T32" s="73"/>
      <c r="U32" s="64"/>
      <c r="V32" s="73"/>
      <c r="W32" s="520"/>
      <c r="X32" s="575"/>
      <c r="Y32" s="205"/>
      <c r="Z32" s="64"/>
      <c r="AA32" s="73"/>
      <c r="AB32" s="521"/>
      <c r="AC32" s="205"/>
      <c r="AD32" s="64"/>
      <c r="AE32" s="73"/>
      <c r="AF32" s="1123"/>
      <c r="AG32" s="205"/>
      <c r="AH32" s="1137"/>
      <c r="AI32" s="1138"/>
      <c r="AJ32" s="1138"/>
      <c r="AK32" s="1138"/>
    </row>
    <row r="33" spans="1:37" s="67" customFormat="1" ht="15">
      <c r="A33" s="1177" t="s">
        <v>349</v>
      </c>
      <c r="B33" s="68" t="s">
        <v>337</v>
      </c>
      <c r="C33" s="414" t="s">
        <v>161</v>
      </c>
      <c r="D33" s="492"/>
      <c r="E33" s="1001">
        <f t="shared" si="8"/>
        <v>0</v>
      </c>
      <c r="F33" s="1003">
        <f t="shared" si="9"/>
        <v>0</v>
      </c>
      <c r="G33" s="500"/>
      <c r="H33" s="501"/>
      <c r="I33" s="889"/>
      <c r="J33" s="890"/>
      <c r="K33" s="891"/>
      <c r="L33" s="1015">
        <f t="shared" si="3"/>
        <v>0</v>
      </c>
      <c r="M33" s="1017">
        <f t="shared" si="1"/>
        <v>0</v>
      </c>
      <c r="N33" s="1019">
        <f t="shared" si="2"/>
        <v>0</v>
      </c>
      <c r="O33" s="1129">
        <f t="shared" si="4"/>
        <v>0</v>
      </c>
      <c r="P33" s="521"/>
      <c r="Q33" s="73"/>
      <c r="R33" s="64"/>
      <c r="S33" s="205"/>
      <c r="T33" s="73"/>
      <c r="U33" s="64"/>
      <c r="V33" s="73"/>
      <c r="W33" s="520"/>
      <c r="X33" s="575"/>
      <c r="Y33" s="205"/>
      <c r="Z33" s="64"/>
      <c r="AA33" s="73"/>
      <c r="AB33" s="521"/>
      <c r="AC33" s="205"/>
      <c r="AD33" s="64"/>
      <c r="AE33" s="73"/>
      <c r="AF33" s="1123"/>
      <c r="AG33" s="205"/>
      <c r="AH33" s="1137"/>
      <c r="AI33" s="1138"/>
      <c r="AJ33" s="1138"/>
      <c r="AK33" s="1138"/>
    </row>
    <row r="34" spans="1:37" s="67" customFormat="1" ht="15">
      <c r="A34" s="1177" t="s">
        <v>348</v>
      </c>
      <c r="B34" s="68" t="s">
        <v>338</v>
      </c>
      <c r="C34" s="414" t="s">
        <v>169</v>
      </c>
      <c r="D34" s="492"/>
      <c r="E34" s="1001">
        <f t="shared" si="8"/>
        <v>0</v>
      </c>
      <c r="F34" s="1003">
        <f t="shared" si="9"/>
        <v>0</v>
      </c>
      <c r="G34" s="161"/>
      <c r="H34" s="162"/>
      <c r="I34" s="889"/>
      <c r="J34" s="890"/>
      <c r="K34" s="891"/>
      <c r="L34" s="1015">
        <f t="shared" si="3"/>
        <v>0</v>
      </c>
      <c r="M34" s="1017">
        <f t="shared" si="1"/>
        <v>0</v>
      </c>
      <c r="N34" s="1019">
        <f t="shared" si="2"/>
        <v>0</v>
      </c>
      <c r="O34" s="1129">
        <f t="shared" si="4"/>
        <v>0</v>
      </c>
      <c r="P34" s="521"/>
      <c r="Q34" s="73"/>
      <c r="R34" s="64"/>
      <c r="S34" s="205"/>
      <c r="T34" s="73"/>
      <c r="U34" s="64"/>
      <c r="V34" s="73"/>
      <c r="W34" s="520"/>
      <c r="X34" s="575"/>
      <c r="Y34" s="205"/>
      <c r="Z34" s="64"/>
      <c r="AA34" s="73"/>
      <c r="AB34" s="521"/>
      <c r="AC34" s="205"/>
      <c r="AD34" s="64"/>
      <c r="AE34" s="73"/>
      <c r="AF34" s="1123"/>
      <c r="AG34" s="205"/>
      <c r="AH34" s="1137"/>
      <c r="AI34" s="1138"/>
      <c r="AJ34" s="1138"/>
      <c r="AK34" s="1138"/>
    </row>
    <row r="35" spans="1:37" s="67" customFormat="1" ht="15">
      <c r="A35" s="1178" t="s">
        <v>347</v>
      </c>
      <c r="B35" s="1113" t="s">
        <v>339</v>
      </c>
      <c r="C35" s="1179" t="s">
        <v>279</v>
      </c>
      <c r="D35" s="492"/>
      <c r="E35" s="1001">
        <f t="shared" si="8"/>
        <v>0</v>
      </c>
      <c r="F35" s="1003">
        <f t="shared" si="9"/>
        <v>0</v>
      </c>
      <c r="G35" s="161"/>
      <c r="H35" s="162"/>
      <c r="I35" s="889"/>
      <c r="J35" s="890"/>
      <c r="K35" s="891"/>
      <c r="L35" s="1015">
        <f t="shared" si="3"/>
        <v>0</v>
      </c>
      <c r="M35" s="1017">
        <f t="shared" si="1"/>
        <v>0</v>
      </c>
      <c r="N35" s="1019">
        <f t="shared" si="2"/>
        <v>0</v>
      </c>
      <c r="O35" s="1129">
        <f t="shared" si="4"/>
        <v>0</v>
      </c>
      <c r="P35" s="521"/>
      <c r="Q35" s="73"/>
      <c r="R35" s="64"/>
      <c r="S35" s="205"/>
      <c r="T35" s="73"/>
      <c r="U35" s="64"/>
      <c r="V35" s="73"/>
      <c r="W35" s="520"/>
      <c r="X35" s="575"/>
      <c r="Y35" s="205"/>
      <c r="Z35" s="64"/>
      <c r="AA35" s="73"/>
      <c r="AB35" s="521"/>
      <c r="AC35" s="205"/>
      <c r="AD35" s="64"/>
      <c r="AE35" s="73"/>
      <c r="AF35" s="1123"/>
      <c r="AG35" s="205"/>
      <c r="AH35" s="1137"/>
      <c r="AI35" s="1138"/>
      <c r="AJ35" s="1138"/>
      <c r="AK35" s="1138"/>
    </row>
    <row r="36" spans="1:37" s="67" customFormat="1" ht="15">
      <c r="A36" s="1177" t="s">
        <v>346</v>
      </c>
      <c r="B36" s="68" t="s">
        <v>340</v>
      </c>
      <c r="C36" s="414" t="s">
        <v>144</v>
      </c>
      <c r="D36" s="492"/>
      <c r="E36" s="1001">
        <f t="shared" si="8"/>
        <v>0</v>
      </c>
      <c r="F36" s="1003">
        <f t="shared" si="9"/>
        <v>0</v>
      </c>
      <c r="G36" s="161"/>
      <c r="H36" s="162"/>
      <c r="I36" s="889"/>
      <c r="J36" s="890"/>
      <c r="K36" s="891"/>
      <c r="L36" s="1015">
        <f t="shared" si="3"/>
        <v>0</v>
      </c>
      <c r="M36" s="1017">
        <f t="shared" si="1"/>
        <v>0</v>
      </c>
      <c r="N36" s="1019">
        <f t="shared" si="2"/>
        <v>0</v>
      </c>
      <c r="O36" s="1129">
        <f t="shared" si="4"/>
        <v>0</v>
      </c>
      <c r="P36" s="521"/>
      <c r="Q36" s="73"/>
      <c r="R36" s="64"/>
      <c r="S36" s="205"/>
      <c r="T36" s="73"/>
      <c r="U36" s="64"/>
      <c r="V36" s="73"/>
      <c r="W36" s="520"/>
      <c r="X36" s="575"/>
      <c r="Y36" s="205"/>
      <c r="Z36" s="64"/>
      <c r="AA36" s="73"/>
      <c r="AB36" s="521"/>
      <c r="AC36" s="205"/>
      <c r="AD36" s="64"/>
      <c r="AE36" s="73"/>
      <c r="AF36" s="1123"/>
      <c r="AG36" s="205"/>
      <c r="AH36" s="1137"/>
      <c r="AI36" s="1138"/>
      <c r="AJ36" s="1138"/>
      <c r="AK36" s="1138"/>
    </row>
    <row r="37" spans="1:37" s="67" customFormat="1" ht="15.75" thickBot="1">
      <c r="A37" s="1177" t="s">
        <v>345</v>
      </c>
      <c r="B37" s="69" t="s">
        <v>341</v>
      </c>
      <c r="C37" s="414" t="s">
        <v>169</v>
      </c>
      <c r="D37" s="492"/>
      <c r="E37" s="647">
        <f t="shared" si="8"/>
        <v>0</v>
      </c>
      <c r="F37" s="1003">
        <f t="shared" si="9"/>
        <v>0</v>
      </c>
      <c r="G37" s="502"/>
      <c r="H37" s="503"/>
      <c r="I37" s="889"/>
      <c r="J37" s="890"/>
      <c r="K37" s="891"/>
      <c r="L37" s="1015">
        <f t="shared" si="3"/>
        <v>0</v>
      </c>
      <c r="M37" s="1017">
        <f t="shared" si="1"/>
        <v>0</v>
      </c>
      <c r="N37" s="1019">
        <f t="shared" si="2"/>
        <v>0</v>
      </c>
      <c r="O37" s="1129">
        <f t="shared" si="4"/>
        <v>0</v>
      </c>
      <c r="P37" s="521"/>
      <c r="Q37" s="73"/>
      <c r="R37" s="64"/>
      <c r="S37" s="205"/>
      <c r="T37" s="73"/>
      <c r="U37" s="64"/>
      <c r="V37" s="73"/>
      <c r="W37" s="520"/>
      <c r="X37" s="575"/>
      <c r="Y37" s="205"/>
      <c r="Z37" s="64"/>
      <c r="AA37" s="73"/>
      <c r="AB37" s="521"/>
      <c r="AC37" s="205"/>
      <c r="AD37" s="64"/>
      <c r="AE37" s="73"/>
      <c r="AF37" s="1123"/>
      <c r="AG37" s="205"/>
      <c r="AH37" s="1137"/>
      <c r="AI37" s="1138"/>
      <c r="AJ37" s="1138"/>
      <c r="AK37" s="1138"/>
    </row>
    <row r="38" spans="1:37" s="67" customFormat="1" ht="15.75" thickBot="1">
      <c r="A38" s="1177" t="s">
        <v>344</v>
      </c>
      <c r="B38" s="69" t="s">
        <v>342</v>
      </c>
      <c r="C38" s="414" t="s">
        <v>280</v>
      </c>
      <c r="D38" s="492"/>
      <c r="E38" s="647">
        <f t="shared" si="8"/>
        <v>0</v>
      </c>
      <c r="F38" s="777">
        <f t="shared" si="9"/>
        <v>0</v>
      </c>
      <c r="G38" s="161"/>
      <c r="H38" s="162"/>
      <c r="I38" s="889"/>
      <c r="J38" s="890"/>
      <c r="K38" s="891"/>
      <c r="L38" s="1015">
        <f t="shared" si="3"/>
        <v>0</v>
      </c>
      <c r="M38" s="1017">
        <f t="shared" si="1"/>
        <v>0</v>
      </c>
      <c r="N38" s="1019">
        <f t="shared" si="2"/>
        <v>0</v>
      </c>
      <c r="O38" s="1129">
        <f t="shared" si="4"/>
        <v>0</v>
      </c>
      <c r="P38" s="521"/>
      <c r="Q38" s="73"/>
      <c r="R38" s="64"/>
      <c r="S38" s="205"/>
      <c r="T38" s="73"/>
      <c r="U38" s="64"/>
      <c r="V38" s="73"/>
      <c r="W38" s="520"/>
      <c r="X38" s="575"/>
      <c r="Y38" s="205"/>
      <c r="Z38" s="64"/>
      <c r="AA38" s="73"/>
      <c r="AB38" s="521"/>
      <c r="AC38" s="205"/>
      <c r="AD38" s="64"/>
      <c r="AE38" s="73"/>
      <c r="AF38" s="1123"/>
      <c r="AG38" s="205"/>
      <c r="AH38" s="1137"/>
      <c r="AI38" s="1138"/>
      <c r="AJ38" s="1138"/>
      <c r="AK38" s="1138"/>
    </row>
    <row r="39" spans="1:37" s="67" customFormat="1" ht="15.75" thickBot="1">
      <c r="A39" s="1177" t="s">
        <v>343</v>
      </c>
      <c r="B39" s="68" t="s">
        <v>226</v>
      </c>
      <c r="C39" s="414" t="s">
        <v>18</v>
      </c>
      <c r="D39" s="492"/>
      <c r="E39" s="647">
        <f t="shared" si="8"/>
        <v>0</v>
      </c>
      <c r="F39" s="777">
        <f t="shared" si="9"/>
        <v>0</v>
      </c>
      <c r="G39" s="161"/>
      <c r="H39" s="162"/>
      <c r="I39" s="889"/>
      <c r="J39" s="890"/>
      <c r="K39" s="891"/>
      <c r="L39" s="1015">
        <f t="shared" si="3"/>
        <v>0</v>
      </c>
      <c r="M39" s="1017">
        <f t="shared" si="1"/>
        <v>0</v>
      </c>
      <c r="N39" s="1019">
        <f t="shared" si="2"/>
        <v>0</v>
      </c>
      <c r="O39" s="1129">
        <f t="shared" si="4"/>
        <v>0</v>
      </c>
      <c r="P39" s="521"/>
      <c r="Q39" s="73"/>
      <c r="R39" s="64"/>
      <c r="S39" s="205"/>
      <c r="T39" s="73"/>
      <c r="U39" s="64"/>
      <c r="V39" s="73"/>
      <c r="W39" s="520"/>
      <c r="X39" s="575"/>
      <c r="Y39" s="205"/>
      <c r="Z39" s="64"/>
      <c r="AA39" s="73"/>
      <c r="AB39" s="521"/>
      <c r="AC39" s="205"/>
      <c r="AD39" s="64"/>
      <c r="AE39" s="73"/>
      <c r="AF39" s="1123"/>
      <c r="AG39" s="205"/>
      <c r="AH39" s="1137"/>
      <c r="AI39" s="1138"/>
      <c r="AJ39" s="1138"/>
      <c r="AK39" s="1138"/>
    </row>
    <row r="40" spans="1:37" s="67" customFormat="1" ht="15.75" thickBot="1">
      <c r="A40" s="154"/>
      <c r="B40" s="68"/>
      <c r="C40" s="304"/>
      <c r="D40" s="492"/>
      <c r="E40" s="647">
        <f aca="true" t="shared" si="10" ref="E40:E62">L40+M40+N40+O40</f>
        <v>0</v>
      </c>
      <c r="F40" s="777">
        <f aca="true" t="shared" si="11" ref="F40:F61">G40+H40+I40+J40+L40+N40+O40+K40</f>
        <v>0</v>
      </c>
      <c r="G40" s="500"/>
      <c r="H40" s="501"/>
      <c r="I40" s="889"/>
      <c r="J40" s="890"/>
      <c r="K40" s="891"/>
      <c r="L40" s="1015">
        <f t="shared" si="3"/>
        <v>0</v>
      </c>
      <c r="M40" s="1017">
        <f aca="true" t="shared" si="12" ref="M40:M62">SUM(S40,AA40,AF40,AJ40)</f>
        <v>0</v>
      </c>
      <c r="N40" s="1019">
        <f aca="true" t="shared" si="13" ref="N40:N62">SUM(P40,X40,AE40,AI40)</f>
        <v>0</v>
      </c>
      <c r="O40" s="1129">
        <f t="shared" si="4"/>
        <v>0</v>
      </c>
      <c r="P40" s="521"/>
      <c r="Q40" s="73"/>
      <c r="R40" s="64"/>
      <c r="S40" s="205"/>
      <c r="T40" s="73"/>
      <c r="U40" s="64"/>
      <c r="V40" s="73"/>
      <c r="W40" s="520"/>
      <c r="X40" s="575"/>
      <c r="Y40" s="205"/>
      <c r="Z40" s="64"/>
      <c r="AA40" s="73"/>
      <c r="AB40" s="521"/>
      <c r="AC40" s="205"/>
      <c r="AD40" s="64"/>
      <c r="AE40" s="73"/>
      <c r="AF40" s="1123"/>
      <c r="AG40" s="205"/>
      <c r="AH40" s="1137"/>
      <c r="AI40" s="1138"/>
      <c r="AJ40" s="1138"/>
      <c r="AK40" s="1138"/>
    </row>
    <row r="41" spans="1:37" s="67" customFormat="1" ht="15.75" thickBot="1">
      <c r="A41" s="154"/>
      <c r="B41" s="68"/>
      <c r="C41" s="304"/>
      <c r="D41" s="492"/>
      <c r="E41" s="647">
        <f t="shared" si="10"/>
        <v>0</v>
      </c>
      <c r="F41" s="777">
        <f t="shared" si="11"/>
        <v>0</v>
      </c>
      <c r="G41" s="500"/>
      <c r="H41" s="501"/>
      <c r="I41" s="889"/>
      <c r="J41" s="890"/>
      <c r="K41" s="891"/>
      <c r="L41" s="1015">
        <f t="shared" si="3"/>
        <v>0</v>
      </c>
      <c r="M41" s="1017">
        <f t="shared" si="12"/>
        <v>0</v>
      </c>
      <c r="N41" s="1019">
        <f t="shared" si="13"/>
        <v>0</v>
      </c>
      <c r="O41" s="1129">
        <f t="shared" si="4"/>
        <v>0</v>
      </c>
      <c r="P41" s="521"/>
      <c r="Q41" s="73"/>
      <c r="R41" s="64"/>
      <c r="S41" s="205"/>
      <c r="T41" s="73"/>
      <c r="U41" s="64"/>
      <c r="V41" s="73"/>
      <c r="W41" s="520"/>
      <c r="X41" s="575"/>
      <c r="Y41" s="205"/>
      <c r="Z41" s="64"/>
      <c r="AA41" s="73"/>
      <c r="AB41" s="521"/>
      <c r="AC41" s="205"/>
      <c r="AD41" s="64"/>
      <c r="AE41" s="73"/>
      <c r="AF41" s="1123"/>
      <c r="AG41" s="205"/>
      <c r="AH41" s="1137"/>
      <c r="AI41" s="1138"/>
      <c r="AJ41" s="1138"/>
      <c r="AK41" s="1138"/>
    </row>
    <row r="42" spans="1:37" s="67" customFormat="1" ht="15.75" thickBot="1">
      <c r="A42" s="154"/>
      <c r="B42" s="68"/>
      <c r="C42" s="304"/>
      <c r="D42" s="492"/>
      <c r="E42" s="647">
        <f t="shared" si="10"/>
        <v>0</v>
      </c>
      <c r="F42" s="777">
        <f t="shared" si="11"/>
        <v>0</v>
      </c>
      <c r="G42" s="500"/>
      <c r="H42" s="501"/>
      <c r="I42" s="889"/>
      <c r="J42" s="890"/>
      <c r="K42" s="891"/>
      <c r="L42" s="1015">
        <f t="shared" si="3"/>
        <v>0</v>
      </c>
      <c r="M42" s="1017">
        <f t="shared" si="12"/>
        <v>0</v>
      </c>
      <c r="N42" s="1019">
        <f t="shared" si="13"/>
        <v>0</v>
      </c>
      <c r="O42" s="1129">
        <f t="shared" si="4"/>
        <v>0</v>
      </c>
      <c r="P42" s="521"/>
      <c r="Q42" s="73"/>
      <c r="R42" s="64"/>
      <c r="S42" s="205"/>
      <c r="T42" s="73"/>
      <c r="U42" s="64"/>
      <c r="V42" s="73"/>
      <c r="W42" s="520"/>
      <c r="X42" s="575"/>
      <c r="Y42" s="205"/>
      <c r="Z42" s="64"/>
      <c r="AA42" s="73"/>
      <c r="AB42" s="521"/>
      <c r="AC42" s="205"/>
      <c r="AD42" s="64"/>
      <c r="AE42" s="73"/>
      <c r="AF42" s="1123"/>
      <c r="AG42" s="205"/>
      <c r="AH42" s="1137"/>
      <c r="AI42" s="1138"/>
      <c r="AJ42" s="1138"/>
      <c r="AK42" s="1138"/>
    </row>
    <row r="43" spans="1:37" s="67" customFormat="1" ht="15.75" thickBot="1">
      <c r="A43" s="154"/>
      <c r="B43" s="68"/>
      <c r="C43" s="304"/>
      <c r="D43" s="492"/>
      <c r="E43" s="647">
        <f t="shared" si="10"/>
        <v>0</v>
      </c>
      <c r="F43" s="777">
        <f t="shared" si="11"/>
        <v>0</v>
      </c>
      <c r="G43" s="500"/>
      <c r="H43" s="501"/>
      <c r="I43" s="889"/>
      <c r="J43" s="890"/>
      <c r="K43" s="891"/>
      <c r="L43" s="1015">
        <f t="shared" si="3"/>
        <v>0</v>
      </c>
      <c r="M43" s="1017">
        <f t="shared" si="12"/>
        <v>0</v>
      </c>
      <c r="N43" s="1019">
        <f t="shared" si="13"/>
        <v>0</v>
      </c>
      <c r="O43" s="1129">
        <f t="shared" si="4"/>
        <v>0</v>
      </c>
      <c r="P43" s="521"/>
      <c r="Q43" s="73"/>
      <c r="R43" s="64"/>
      <c r="S43" s="205"/>
      <c r="T43" s="73"/>
      <c r="U43" s="64"/>
      <c r="V43" s="73"/>
      <c r="W43" s="520"/>
      <c r="X43" s="575"/>
      <c r="Y43" s="205"/>
      <c r="Z43" s="64"/>
      <c r="AA43" s="73"/>
      <c r="AB43" s="521"/>
      <c r="AC43" s="205"/>
      <c r="AD43" s="64"/>
      <c r="AE43" s="73"/>
      <c r="AF43" s="1123"/>
      <c r="AG43" s="205"/>
      <c r="AH43" s="1137"/>
      <c r="AI43" s="1138"/>
      <c r="AJ43" s="1138"/>
      <c r="AK43" s="1138"/>
    </row>
    <row r="44" spans="1:37" s="67" customFormat="1" ht="15.75" thickBot="1">
      <c r="A44" s="154"/>
      <c r="B44" s="68"/>
      <c r="C44" s="304"/>
      <c r="D44" s="492"/>
      <c r="E44" s="647">
        <f t="shared" si="10"/>
        <v>0</v>
      </c>
      <c r="F44" s="777">
        <f t="shared" si="11"/>
        <v>0</v>
      </c>
      <c r="G44" s="500"/>
      <c r="H44" s="501"/>
      <c r="I44" s="889"/>
      <c r="J44" s="890"/>
      <c r="K44" s="891"/>
      <c r="L44" s="1015">
        <f t="shared" si="3"/>
        <v>0</v>
      </c>
      <c r="M44" s="1017">
        <f t="shared" si="12"/>
        <v>0</v>
      </c>
      <c r="N44" s="1019">
        <f t="shared" si="13"/>
        <v>0</v>
      </c>
      <c r="O44" s="1129">
        <f t="shared" si="4"/>
        <v>0</v>
      </c>
      <c r="P44" s="521"/>
      <c r="Q44" s="73"/>
      <c r="R44" s="64"/>
      <c r="S44" s="205"/>
      <c r="T44" s="73"/>
      <c r="U44" s="64"/>
      <c r="V44" s="73"/>
      <c r="W44" s="520"/>
      <c r="X44" s="575"/>
      <c r="Y44" s="205"/>
      <c r="Z44" s="64"/>
      <c r="AA44" s="73"/>
      <c r="AB44" s="521"/>
      <c r="AC44" s="205"/>
      <c r="AD44" s="64"/>
      <c r="AE44" s="73"/>
      <c r="AF44" s="1123"/>
      <c r="AG44" s="205"/>
      <c r="AH44" s="1137"/>
      <c r="AI44" s="1138"/>
      <c r="AJ44" s="1138"/>
      <c r="AK44" s="1138"/>
    </row>
    <row r="45" spans="1:37" s="67" customFormat="1" ht="15.75" thickBot="1">
      <c r="A45" s="154"/>
      <c r="B45" s="68"/>
      <c r="C45" s="304"/>
      <c r="D45" s="492"/>
      <c r="E45" s="647">
        <f t="shared" si="10"/>
        <v>0</v>
      </c>
      <c r="F45" s="777">
        <f t="shared" si="11"/>
        <v>0</v>
      </c>
      <c r="G45" s="502"/>
      <c r="H45" s="501"/>
      <c r="I45" s="889"/>
      <c r="J45" s="890"/>
      <c r="K45" s="891"/>
      <c r="L45" s="1015">
        <f t="shared" si="3"/>
        <v>0</v>
      </c>
      <c r="M45" s="1017">
        <f t="shared" si="12"/>
        <v>0</v>
      </c>
      <c r="N45" s="1019">
        <f t="shared" si="13"/>
        <v>0</v>
      </c>
      <c r="O45" s="1129">
        <f t="shared" si="4"/>
        <v>0</v>
      </c>
      <c r="P45" s="521"/>
      <c r="Q45" s="73"/>
      <c r="R45" s="64"/>
      <c r="S45" s="205"/>
      <c r="T45" s="73"/>
      <c r="U45" s="64"/>
      <c r="V45" s="73"/>
      <c r="W45" s="520"/>
      <c r="X45" s="575"/>
      <c r="Y45" s="205"/>
      <c r="Z45" s="64"/>
      <c r="AA45" s="73"/>
      <c r="AB45" s="521"/>
      <c r="AC45" s="205"/>
      <c r="AD45" s="64"/>
      <c r="AE45" s="73"/>
      <c r="AF45" s="1123"/>
      <c r="AG45" s="205"/>
      <c r="AH45" s="1137"/>
      <c r="AI45" s="1138"/>
      <c r="AJ45" s="1138"/>
      <c r="AK45" s="1138"/>
    </row>
    <row r="46" spans="1:37" s="67" customFormat="1" ht="15.75" thickBot="1">
      <c r="A46" s="154"/>
      <c r="B46" s="68"/>
      <c r="C46" s="304"/>
      <c r="D46" s="492"/>
      <c r="E46" s="647">
        <f t="shared" si="10"/>
        <v>0</v>
      </c>
      <c r="F46" s="777">
        <f t="shared" si="11"/>
        <v>0</v>
      </c>
      <c r="G46" s="500"/>
      <c r="H46" s="501"/>
      <c r="I46" s="889"/>
      <c r="J46" s="890"/>
      <c r="K46" s="891"/>
      <c r="L46" s="1015">
        <f t="shared" si="3"/>
        <v>0</v>
      </c>
      <c r="M46" s="1017">
        <f t="shared" si="12"/>
        <v>0</v>
      </c>
      <c r="N46" s="1019">
        <f t="shared" si="13"/>
        <v>0</v>
      </c>
      <c r="O46" s="1129">
        <f t="shared" si="4"/>
        <v>0</v>
      </c>
      <c r="P46" s="521"/>
      <c r="Q46" s="73"/>
      <c r="R46" s="64"/>
      <c r="S46" s="205"/>
      <c r="T46" s="73"/>
      <c r="U46" s="64"/>
      <c r="V46" s="73"/>
      <c r="W46" s="520"/>
      <c r="X46" s="575"/>
      <c r="Y46" s="205"/>
      <c r="Z46" s="64"/>
      <c r="AA46" s="73"/>
      <c r="AB46" s="521"/>
      <c r="AC46" s="205"/>
      <c r="AD46" s="64"/>
      <c r="AE46" s="73"/>
      <c r="AF46" s="1123"/>
      <c r="AG46" s="205"/>
      <c r="AH46" s="1137"/>
      <c r="AI46" s="1138"/>
      <c r="AJ46" s="1138"/>
      <c r="AK46" s="1138"/>
    </row>
    <row r="47" spans="1:37" s="67" customFormat="1" ht="15.75" thickBot="1">
      <c r="A47" s="645"/>
      <c r="B47" s="69"/>
      <c r="C47" s="689"/>
      <c r="D47" s="492"/>
      <c r="E47" s="647">
        <f t="shared" si="10"/>
        <v>0</v>
      </c>
      <c r="F47" s="777">
        <f t="shared" si="11"/>
        <v>0</v>
      </c>
      <c r="G47" s="502"/>
      <c r="H47" s="503"/>
      <c r="I47" s="889"/>
      <c r="J47" s="890"/>
      <c r="K47" s="891"/>
      <c r="L47" s="1015">
        <f t="shared" si="3"/>
        <v>0</v>
      </c>
      <c r="M47" s="1017">
        <f t="shared" si="12"/>
        <v>0</v>
      </c>
      <c r="N47" s="1019">
        <f t="shared" si="13"/>
        <v>0</v>
      </c>
      <c r="O47" s="1129">
        <f t="shared" si="4"/>
        <v>0</v>
      </c>
      <c r="P47" s="521"/>
      <c r="Q47" s="73"/>
      <c r="R47" s="64"/>
      <c r="S47" s="205"/>
      <c r="T47" s="73"/>
      <c r="U47" s="64"/>
      <c r="V47" s="73"/>
      <c r="W47" s="520"/>
      <c r="X47" s="575"/>
      <c r="Y47" s="205"/>
      <c r="Z47" s="64"/>
      <c r="AA47" s="73"/>
      <c r="AB47" s="521"/>
      <c r="AC47" s="205"/>
      <c r="AD47" s="64"/>
      <c r="AE47" s="73"/>
      <c r="AF47" s="1123"/>
      <c r="AG47" s="205"/>
      <c r="AH47" s="1137"/>
      <c r="AI47" s="1138"/>
      <c r="AJ47" s="1138"/>
      <c r="AK47" s="1138"/>
    </row>
    <row r="48" spans="1:37" s="67" customFormat="1" ht="15.75" thickBot="1">
      <c r="A48" s="154"/>
      <c r="B48" s="68"/>
      <c r="C48" s="304"/>
      <c r="D48" s="492"/>
      <c r="E48" s="647">
        <f t="shared" si="10"/>
        <v>0</v>
      </c>
      <c r="F48" s="777">
        <f t="shared" si="11"/>
        <v>0</v>
      </c>
      <c r="G48" s="500"/>
      <c r="H48" s="501"/>
      <c r="I48" s="889"/>
      <c r="J48" s="890"/>
      <c r="K48" s="891"/>
      <c r="L48" s="1015">
        <f t="shared" si="3"/>
        <v>0</v>
      </c>
      <c r="M48" s="1017">
        <f t="shared" si="12"/>
        <v>0</v>
      </c>
      <c r="N48" s="1019">
        <f t="shared" si="13"/>
        <v>0</v>
      </c>
      <c r="O48" s="1129">
        <f t="shared" si="4"/>
        <v>0</v>
      </c>
      <c r="P48" s="521"/>
      <c r="Q48" s="73"/>
      <c r="R48" s="64"/>
      <c r="S48" s="205"/>
      <c r="T48" s="73"/>
      <c r="U48" s="64"/>
      <c r="V48" s="73"/>
      <c r="W48" s="520"/>
      <c r="X48" s="575"/>
      <c r="Y48" s="205"/>
      <c r="Z48" s="64"/>
      <c r="AA48" s="73"/>
      <c r="AB48" s="521"/>
      <c r="AC48" s="205"/>
      <c r="AD48" s="64"/>
      <c r="AE48" s="73"/>
      <c r="AF48" s="1123"/>
      <c r="AG48" s="205"/>
      <c r="AH48" s="1137"/>
      <c r="AI48" s="1138"/>
      <c r="AJ48" s="1138"/>
      <c r="AK48" s="1138"/>
    </row>
    <row r="49" spans="1:37" s="67" customFormat="1" ht="15.75" thickBot="1">
      <c r="A49" s="154"/>
      <c r="B49" s="68"/>
      <c r="C49" s="303"/>
      <c r="D49" s="492"/>
      <c r="E49" s="647">
        <f t="shared" si="10"/>
        <v>0</v>
      </c>
      <c r="F49" s="777">
        <f t="shared" si="11"/>
        <v>0</v>
      </c>
      <c r="G49" s="500"/>
      <c r="H49" s="501"/>
      <c r="I49" s="889"/>
      <c r="J49" s="890"/>
      <c r="K49" s="891"/>
      <c r="L49" s="1015">
        <f t="shared" si="3"/>
        <v>0</v>
      </c>
      <c r="M49" s="1017">
        <f t="shared" si="12"/>
        <v>0</v>
      </c>
      <c r="N49" s="1019">
        <f t="shared" si="13"/>
        <v>0</v>
      </c>
      <c r="O49" s="1129">
        <f t="shared" si="4"/>
        <v>0</v>
      </c>
      <c r="P49" s="521"/>
      <c r="Q49" s="73"/>
      <c r="R49" s="64"/>
      <c r="S49" s="205"/>
      <c r="T49" s="73"/>
      <c r="U49" s="64"/>
      <c r="V49" s="73"/>
      <c r="W49" s="520"/>
      <c r="X49" s="575"/>
      <c r="Y49" s="205"/>
      <c r="Z49" s="64"/>
      <c r="AA49" s="73"/>
      <c r="AB49" s="521"/>
      <c r="AC49" s="205"/>
      <c r="AD49" s="64"/>
      <c r="AE49" s="73"/>
      <c r="AF49" s="1123"/>
      <c r="AG49" s="205"/>
      <c r="AH49" s="1137"/>
      <c r="AI49" s="1138"/>
      <c r="AJ49" s="1138"/>
      <c r="AK49" s="1138"/>
    </row>
    <row r="50" spans="1:37" s="67" customFormat="1" ht="15.75" thickBot="1">
      <c r="A50" s="645"/>
      <c r="B50" s="69"/>
      <c r="C50" s="303"/>
      <c r="D50" s="492"/>
      <c r="E50" s="647">
        <f t="shared" si="10"/>
        <v>0</v>
      </c>
      <c r="F50" s="777">
        <f t="shared" si="11"/>
        <v>0</v>
      </c>
      <c r="G50" s="500"/>
      <c r="H50" s="501"/>
      <c r="I50" s="889"/>
      <c r="J50" s="890"/>
      <c r="K50" s="891"/>
      <c r="L50" s="1015">
        <f t="shared" si="3"/>
        <v>0</v>
      </c>
      <c r="M50" s="1017">
        <f t="shared" si="12"/>
        <v>0</v>
      </c>
      <c r="N50" s="1019">
        <f t="shared" si="13"/>
        <v>0</v>
      </c>
      <c r="O50" s="1129">
        <f t="shared" si="4"/>
        <v>0</v>
      </c>
      <c r="P50" s="521"/>
      <c r="Q50" s="73"/>
      <c r="R50" s="64"/>
      <c r="S50" s="205"/>
      <c r="T50" s="73"/>
      <c r="U50" s="64"/>
      <c r="V50" s="73"/>
      <c r="W50" s="520"/>
      <c r="X50" s="575"/>
      <c r="Y50" s="205"/>
      <c r="Z50" s="64"/>
      <c r="AA50" s="73"/>
      <c r="AB50" s="521"/>
      <c r="AC50" s="205"/>
      <c r="AD50" s="64"/>
      <c r="AE50" s="73"/>
      <c r="AF50" s="1123"/>
      <c r="AG50" s="205"/>
      <c r="AH50" s="1137"/>
      <c r="AI50" s="1138"/>
      <c r="AJ50" s="1138"/>
      <c r="AK50" s="1138"/>
    </row>
    <row r="51" spans="1:37" s="67" customFormat="1" ht="15.75" thickBot="1">
      <c r="A51" s="154"/>
      <c r="B51" s="68"/>
      <c r="C51" s="304"/>
      <c r="D51" s="492"/>
      <c r="E51" s="647">
        <f t="shared" si="10"/>
        <v>0</v>
      </c>
      <c r="F51" s="777">
        <f t="shared" si="11"/>
        <v>0</v>
      </c>
      <c r="G51" s="500"/>
      <c r="H51" s="501"/>
      <c r="I51" s="889"/>
      <c r="J51" s="890"/>
      <c r="K51" s="891"/>
      <c r="L51" s="1015">
        <f t="shared" si="3"/>
        <v>0</v>
      </c>
      <c r="M51" s="1017">
        <f t="shared" si="12"/>
        <v>0</v>
      </c>
      <c r="N51" s="1019">
        <f t="shared" si="13"/>
        <v>0</v>
      </c>
      <c r="O51" s="1129">
        <f t="shared" si="4"/>
        <v>0</v>
      </c>
      <c r="P51" s="521"/>
      <c r="Q51" s="73"/>
      <c r="R51" s="64"/>
      <c r="S51" s="205"/>
      <c r="T51" s="73"/>
      <c r="U51" s="64"/>
      <c r="V51" s="73"/>
      <c r="W51" s="520"/>
      <c r="X51" s="575"/>
      <c r="Y51" s="205"/>
      <c r="Z51" s="64"/>
      <c r="AA51" s="73"/>
      <c r="AB51" s="521"/>
      <c r="AC51" s="205"/>
      <c r="AD51" s="64"/>
      <c r="AE51" s="73"/>
      <c r="AF51" s="1123"/>
      <c r="AG51" s="205"/>
      <c r="AH51" s="1137"/>
      <c r="AI51" s="1138"/>
      <c r="AJ51" s="1138"/>
      <c r="AK51" s="1138"/>
    </row>
    <row r="52" spans="1:37" s="67" customFormat="1" ht="15.75" thickBot="1">
      <c r="A52" s="154"/>
      <c r="B52" s="68"/>
      <c r="C52" s="698"/>
      <c r="D52" s="492"/>
      <c r="E52" s="647">
        <f t="shared" si="10"/>
        <v>0</v>
      </c>
      <c r="F52" s="777">
        <f t="shared" si="11"/>
        <v>0</v>
      </c>
      <c r="G52" s="500"/>
      <c r="H52" s="501"/>
      <c r="I52" s="889"/>
      <c r="J52" s="890"/>
      <c r="K52" s="891"/>
      <c r="L52" s="1015">
        <f t="shared" si="3"/>
        <v>0</v>
      </c>
      <c r="M52" s="1017">
        <f t="shared" si="12"/>
        <v>0</v>
      </c>
      <c r="N52" s="1019">
        <f t="shared" si="13"/>
        <v>0</v>
      </c>
      <c r="O52" s="1129">
        <f t="shared" si="4"/>
        <v>0</v>
      </c>
      <c r="P52" s="521"/>
      <c r="Q52" s="73"/>
      <c r="R52" s="64"/>
      <c r="S52" s="205"/>
      <c r="T52" s="73"/>
      <c r="U52" s="64"/>
      <c r="V52" s="73"/>
      <c r="W52" s="520"/>
      <c r="X52" s="575"/>
      <c r="Y52" s="205"/>
      <c r="Z52" s="64"/>
      <c r="AA52" s="73"/>
      <c r="AB52" s="521"/>
      <c r="AC52" s="205"/>
      <c r="AD52" s="64"/>
      <c r="AE52" s="73"/>
      <c r="AF52" s="1123"/>
      <c r="AG52" s="205"/>
      <c r="AH52" s="1137"/>
      <c r="AI52" s="1138"/>
      <c r="AJ52" s="1138"/>
      <c r="AK52" s="1138"/>
    </row>
    <row r="53" spans="1:37" s="67" customFormat="1" ht="15.75" thickBot="1">
      <c r="A53" s="154"/>
      <c r="B53" s="68"/>
      <c r="C53" s="304"/>
      <c r="D53" s="492"/>
      <c r="E53" s="647">
        <f t="shared" si="10"/>
        <v>0</v>
      </c>
      <c r="F53" s="777">
        <f t="shared" si="11"/>
        <v>0</v>
      </c>
      <c r="G53" s="500"/>
      <c r="H53" s="501"/>
      <c r="I53" s="889"/>
      <c r="J53" s="890"/>
      <c r="K53" s="891"/>
      <c r="L53" s="1015">
        <f t="shared" si="3"/>
        <v>0</v>
      </c>
      <c r="M53" s="1017">
        <f t="shared" si="12"/>
        <v>0</v>
      </c>
      <c r="N53" s="1019">
        <f t="shared" si="13"/>
        <v>0</v>
      </c>
      <c r="O53" s="1129">
        <f t="shared" si="4"/>
        <v>0</v>
      </c>
      <c r="P53" s="521"/>
      <c r="Q53" s="73"/>
      <c r="R53" s="64"/>
      <c r="S53" s="205"/>
      <c r="T53" s="73"/>
      <c r="U53" s="64"/>
      <c r="V53" s="73"/>
      <c r="W53" s="520"/>
      <c r="X53" s="575"/>
      <c r="Y53" s="205"/>
      <c r="Z53" s="64"/>
      <c r="AA53" s="73"/>
      <c r="AB53" s="521"/>
      <c r="AC53" s="205"/>
      <c r="AD53" s="64"/>
      <c r="AE53" s="73"/>
      <c r="AF53" s="1123"/>
      <c r="AG53" s="205"/>
      <c r="AH53" s="1137"/>
      <c r="AI53" s="1138"/>
      <c r="AJ53" s="1138"/>
      <c r="AK53" s="1138"/>
    </row>
    <row r="54" spans="1:37" s="67" customFormat="1" ht="15.75" thickBot="1">
      <c r="A54" s="154"/>
      <c r="B54" s="68"/>
      <c r="C54" s="304"/>
      <c r="D54" s="492"/>
      <c r="E54" s="647">
        <f t="shared" si="10"/>
        <v>0</v>
      </c>
      <c r="F54" s="777">
        <f t="shared" si="11"/>
        <v>0</v>
      </c>
      <c r="G54" s="500"/>
      <c r="H54" s="501"/>
      <c r="I54" s="889"/>
      <c r="J54" s="890"/>
      <c r="K54" s="891"/>
      <c r="L54" s="1015">
        <f t="shared" si="3"/>
        <v>0</v>
      </c>
      <c r="M54" s="1017">
        <f t="shared" si="12"/>
        <v>0</v>
      </c>
      <c r="N54" s="1019">
        <f t="shared" si="13"/>
        <v>0</v>
      </c>
      <c r="O54" s="1129">
        <f t="shared" si="4"/>
        <v>0</v>
      </c>
      <c r="P54" s="521"/>
      <c r="Q54" s="73"/>
      <c r="R54" s="64"/>
      <c r="S54" s="205"/>
      <c r="T54" s="73"/>
      <c r="U54" s="64"/>
      <c r="V54" s="73"/>
      <c r="W54" s="520"/>
      <c r="X54" s="575"/>
      <c r="Y54" s="205"/>
      <c r="Z54" s="64"/>
      <c r="AA54" s="73"/>
      <c r="AB54" s="521"/>
      <c r="AC54" s="205"/>
      <c r="AD54" s="64"/>
      <c r="AE54" s="73"/>
      <c r="AF54" s="1123"/>
      <c r="AG54" s="205"/>
      <c r="AH54" s="1137"/>
      <c r="AI54" s="1138"/>
      <c r="AJ54" s="1138"/>
      <c r="AK54" s="1138"/>
    </row>
    <row r="55" spans="1:37" s="67" customFormat="1" ht="15" customHeight="1" thickBot="1">
      <c r="A55" s="155"/>
      <c r="B55" s="69"/>
      <c r="C55" s="689"/>
      <c r="D55" s="492"/>
      <c r="E55" s="647">
        <f t="shared" si="10"/>
        <v>0</v>
      </c>
      <c r="F55" s="777">
        <f t="shared" si="11"/>
        <v>0</v>
      </c>
      <c r="G55" s="502"/>
      <c r="H55" s="503"/>
      <c r="I55" s="889"/>
      <c r="J55" s="890"/>
      <c r="K55" s="891"/>
      <c r="L55" s="1015">
        <f t="shared" si="3"/>
        <v>0</v>
      </c>
      <c r="M55" s="1017">
        <f t="shared" si="12"/>
        <v>0</v>
      </c>
      <c r="N55" s="1019">
        <f t="shared" si="13"/>
        <v>0</v>
      </c>
      <c r="O55" s="1129">
        <f t="shared" si="4"/>
        <v>0</v>
      </c>
      <c r="P55" s="521"/>
      <c r="Q55" s="73"/>
      <c r="R55" s="64"/>
      <c r="S55" s="205"/>
      <c r="T55" s="73"/>
      <c r="U55" s="64"/>
      <c r="V55" s="73"/>
      <c r="W55" s="520"/>
      <c r="X55" s="575"/>
      <c r="Y55" s="205"/>
      <c r="Z55" s="64" t="s">
        <v>25</v>
      </c>
      <c r="AA55" s="73"/>
      <c r="AB55" s="521"/>
      <c r="AC55" s="205"/>
      <c r="AD55" s="64"/>
      <c r="AE55" s="73"/>
      <c r="AF55" s="1123"/>
      <c r="AG55" s="205"/>
      <c r="AH55" s="1137"/>
      <c r="AI55" s="1138"/>
      <c r="AJ55" s="1138"/>
      <c r="AK55" s="1138"/>
    </row>
    <row r="56" spans="1:37" s="67" customFormat="1" ht="15" customHeight="1" thickBot="1">
      <c r="A56" s="154"/>
      <c r="B56" s="68"/>
      <c r="C56" s="304"/>
      <c r="D56" s="492"/>
      <c r="E56" s="647">
        <f t="shared" si="10"/>
        <v>0</v>
      </c>
      <c r="F56" s="777">
        <f t="shared" si="11"/>
        <v>0</v>
      </c>
      <c r="G56" s="500"/>
      <c r="H56" s="501"/>
      <c r="I56" s="889"/>
      <c r="J56" s="890"/>
      <c r="K56" s="891"/>
      <c r="L56" s="1015">
        <f t="shared" si="3"/>
        <v>0</v>
      </c>
      <c r="M56" s="1017">
        <f t="shared" si="12"/>
        <v>0</v>
      </c>
      <c r="N56" s="1019">
        <f t="shared" si="13"/>
        <v>0</v>
      </c>
      <c r="O56" s="1129">
        <f t="shared" si="4"/>
        <v>0</v>
      </c>
      <c r="P56" s="521"/>
      <c r="Q56" s="73"/>
      <c r="R56" s="64"/>
      <c r="S56" s="205"/>
      <c r="T56" s="73"/>
      <c r="U56" s="64"/>
      <c r="V56" s="73"/>
      <c r="W56" s="520"/>
      <c r="X56" s="575"/>
      <c r="Y56" s="205"/>
      <c r="Z56" s="64" t="s">
        <v>25</v>
      </c>
      <c r="AA56" s="73"/>
      <c r="AB56" s="521"/>
      <c r="AC56" s="205"/>
      <c r="AD56" s="64"/>
      <c r="AE56" s="73"/>
      <c r="AF56" s="1123"/>
      <c r="AG56" s="205"/>
      <c r="AH56" s="1137"/>
      <c r="AI56" s="1138"/>
      <c r="AJ56" s="1138"/>
      <c r="AK56" s="1138"/>
    </row>
    <row r="57" spans="1:37" s="67" customFormat="1" ht="15.75" thickBot="1">
      <c r="A57" s="154"/>
      <c r="B57" s="68"/>
      <c r="C57" s="304"/>
      <c r="D57" s="492"/>
      <c r="E57" s="647">
        <f t="shared" si="10"/>
        <v>0</v>
      </c>
      <c r="F57" s="777">
        <f t="shared" si="11"/>
        <v>0</v>
      </c>
      <c r="G57" s="500"/>
      <c r="H57" s="501"/>
      <c r="I57" s="889"/>
      <c r="J57" s="890"/>
      <c r="K57" s="891"/>
      <c r="L57" s="1015">
        <f t="shared" si="3"/>
        <v>0</v>
      </c>
      <c r="M57" s="1017">
        <f t="shared" si="12"/>
        <v>0</v>
      </c>
      <c r="N57" s="1019">
        <f t="shared" si="13"/>
        <v>0</v>
      </c>
      <c r="O57" s="1129">
        <f t="shared" si="4"/>
        <v>0</v>
      </c>
      <c r="P57" s="521"/>
      <c r="Q57" s="73"/>
      <c r="R57" s="64"/>
      <c r="S57" s="205"/>
      <c r="T57" s="73"/>
      <c r="U57" s="64"/>
      <c r="V57" s="73"/>
      <c r="W57" s="520"/>
      <c r="X57" s="575"/>
      <c r="Y57" s="205"/>
      <c r="Z57" s="64" t="s">
        <v>25</v>
      </c>
      <c r="AA57" s="73"/>
      <c r="AB57" s="521"/>
      <c r="AC57" s="205"/>
      <c r="AD57" s="64"/>
      <c r="AE57" s="73"/>
      <c r="AF57" s="1123"/>
      <c r="AG57" s="205"/>
      <c r="AH57" s="1137"/>
      <c r="AI57" s="1138"/>
      <c r="AJ57" s="1138"/>
      <c r="AK57" s="1138"/>
    </row>
    <row r="58" spans="1:37" s="67" customFormat="1" ht="15" customHeight="1" thickBot="1">
      <c r="A58" s="154"/>
      <c r="B58" s="68"/>
      <c r="C58" s="304"/>
      <c r="D58" s="492"/>
      <c r="E58" s="647">
        <f t="shared" si="10"/>
        <v>0</v>
      </c>
      <c r="F58" s="777">
        <f t="shared" si="11"/>
        <v>0</v>
      </c>
      <c r="G58" s="500"/>
      <c r="H58" s="501"/>
      <c r="I58" s="889"/>
      <c r="J58" s="890"/>
      <c r="K58" s="891"/>
      <c r="L58" s="1015">
        <f t="shared" si="3"/>
        <v>0</v>
      </c>
      <c r="M58" s="1017">
        <f t="shared" si="12"/>
        <v>0</v>
      </c>
      <c r="N58" s="1019">
        <f t="shared" si="13"/>
        <v>0</v>
      </c>
      <c r="O58" s="1129">
        <f t="shared" si="4"/>
        <v>0</v>
      </c>
      <c r="P58" s="521"/>
      <c r="Q58" s="73"/>
      <c r="R58" s="64"/>
      <c r="S58" s="205"/>
      <c r="T58" s="73"/>
      <c r="U58" s="64"/>
      <c r="V58" s="73"/>
      <c r="W58" s="520"/>
      <c r="X58" s="575"/>
      <c r="Y58" s="205"/>
      <c r="Z58" s="64" t="s">
        <v>25</v>
      </c>
      <c r="AA58" s="73"/>
      <c r="AB58" s="521"/>
      <c r="AC58" s="205"/>
      <c r="AD58" s="64"/>
      <c r="AE58" s="73"/>
      <c r="AF58" s="1123"/>
      <c r="AG58" s="205"/>
      <c r="AH58" s="1137"/>
      <c r="AI58" s="1138"/>
      <c r="AJ58" s="1138"/>
      <c r="AK58" s="1138"/>
    </row>
    <row r="59" spans="1:37" s="67" customFormat="1" ht="15.75" thickBot="1">
      <c r="A59" s="154"/>
      <c r="B59" s="68"/>
      <c r="C59" s="304"/>
      <c r="D59" s="492"/>
      <c r="E59" s="647">
        <f t="shared" si="10"/>
        <v>0</v>
      </c>
      <c r="F59" s="777">
        <f t="shared" si="11"/>
        <v>0</v>
      </c>
      <c r="G59" s="500"/>
      <c r="H59" s="501"/>
      <c r="I59" s="889"/>
      <c r="J59" s="890"/>
      <c r="K59" s="891"/>
      <c r="L59" s="1015">
        <f t="shared" si="3"/>
        <v>0</v>
      </c>
      <c r="M59" s="1017">
        <f t="shared" si="12"/>
        <v>0</v>
      </c>
      <c r="N59" s="1019">
        <f t="shared" si="13"/>
        <v>0</v>
      </c>
      <c r="O59" s="1129">
        <f t="shared" si="4"/>
        <v>0</v>
      </c>
      <c r="P59" s="521"/>
      <c r="Q59" s="73"/>
      <c r="R59" s="64"/>
      <c r="S59" s="205"/>
      <c r="T59" s="73"/>
      <c r="U59" s="64"/>
      <c r="V59" s="73"/>
      <c r="W59" s="520"/>
      <c r="X59" s="575"/>
      <c r="Y59" s="205"/>
      <c r="Z59" s="64" t="s">
        <v>25</v>
      </c>
      <c r="AA59" s="73"/>
      <c r="AB59" s="521"/>
      <c r="AC59" s="205"/>
      <c r="AD59" s="64"/>
      <c r="AE59" s="73"/>
      <c r="AF59" s="1123"/>
      <c r="AG59" s="205"/>
      <c r="AH59" s="1137"/>
      <c r="AI59" s="1138"/>
      <c r="AJ59" s="1138"/>
      <c r="AK59" s="1138"/>
    </row>
    <row r="60" spans="1:37" s="67" customFormat="1" ht="15.75" thickBot="1">
      <c r="A60" s="154"/>
      <c r="B60" s="68"/>
      <c r="C60" s="304"/>
      <c r="D60" s="492"/>
      <c r="E60" s="647">
        <f t="shared" si="10"/>
        <v>0</v>
      </c>
      <c r="F60" s="777">
        <f t="shared" si="11"/>
        <v>0</v>
      </c>
      <c r="G60" s="500"/>
      <c r="H60" s="501"/>
      <c r="I60" s="889"/>
      <c r="J60" s="890"/>
      <c r="K60" s="891"/>
      <c r="L60" s="1015">
        <f t="shared" si="3"/>
        <v>0</v>
      </c>
      <c r="M60" s="1017">
        <f t="shared" si="12"/>
        <v>0</v>
      </c>
      <c r="N60" s="1019">
        <f t="shared" si="13"/>
        <v>0</v>
      </c>
      <c r="O60" s="1129">
        <f t="shared" si="4"/>
        <v>0</v>
      </c>
      <c r="P60" s="521"/>
      <c r="Q60" s="73"/>
      <c r="R60" s="64"/>
      <c r="S60" s="205"/>
      <c r="T60" s="73"/>
      <c r="U60" s="64"/>
      <c r="V60" s="73"/>
      <c r="W60" s="520"/>
      <c r="X60" s="575"/>
      <c r="Y60" s="205"/>
      <c r="Z60" s="64" t="s">
        <v>25</v>
      </c>
      <c r="AA60" s="73"/>
      <c r="AB60" s="521"/>
      <c r="AC60" s="205"/>
      <c r="AD60" s="64"/>
      <c r="AE60" s="73"/>
      <c r="AF60" s="1123"/>
      <c r="AG60" s="205"/>
      <c r="AH60" s="1137"/>
      <c r="AI60" s="1138"/>
      <c r="AJ60" s="1138"/>
      <c r="AK60" s="1138"/>
    </row>
    <row r="61" spans="1:37" s="67" customFormat="1" ht="15.75" thickBot="1">
      <c r="A61" s="154"/>
      <c r="B61" s="68"/>
      <c r="C61" s="304"/>
      <c r="D61" s="492"/>
      <c r="E61" s="647">
        <f t="shared" si="10"/>
        <v>0</v>
      </c>
      <c r="F61" s="777">
        <f t="shared" si="11"/>
        <v>0</v>
      </c>
      <c r="G61" s="500"/>
      <c r="H61" s="501"/>
      <c r="I61" s="889"/>
      <c r="J61" s="890"/>
      <c r="K61" s="891"/>
      <c r="L61" s="1015">
        <f t="shared" si="3"/>
        <v>0</v>
      </c>
      <c r="M61" s="1017">
        <f t="shared" si="12"/>
        <v>0</v>
      </c>
      <c r="N61" s="1019">
        <f t="shared" si="13"/>
        <v>0</v>
      </c>
      <c r="O61" s="1129">
        <f t="shared" si="4"/>
        <v>0</v>
      </c>
      <c r="P61" s="521"/>
      <c r="Q61" s="73"/>
      <c r="R61" s="64"/>
      <c r="S61" s="205"/>
      <c r="T61" s="73"/>
      <c r="U61" s="64"/>
      <c r="V61" s="73"/>
      <c r="W61" s="520"/>
      <c r="X61" s="575"/>
      <c r="Y61" s="205"/>
      <c r="Z61" s="64" t="s">
        <v>25</v>
      </c>
      <c r="AA61" s="73"/>
      <c r="AB61" s="521"/>
      <c r="AC61" s="205"/>
      <c r="AD61" s="64"/>
      <c r="AE61" s="73"/>
      <c r="AF61" s="1123"/>
      <c r="AG61" s="205"/>
      <c r="AH61" s="1137"/>
      <c r="AI61" s="1138"/>
      <c r="AJ61" s="1138"/>
      <c r="AK61" s="1138"/>
    </row>
    <row r="62" spans="1:35" ht="15.75" thickBot="1">
      <c r="A62" s="154"/>
      <c r="B62" s="68"/>
      <c r="C62" s="304"/>
      <c r="D62" s="492"/>
      <c r="E62" s="647">
        <f t="shared" si="10"/>
        <v>0</v>
      </c>
      <c r="F62" s="777">
        <f>G62+H62+I62+J62+L62+N62+O62</f>
        <v>0</v>
      </c>
      <c r="G62" s="500"/>
      <c r="H62" s="501"/>
      <c r="I62" s="889"/>
      <c r="J62" s="890"/>
      <c r="K62" s="891"/>
      <c r="L62" s="1015">
        <f t="shared" si="3"/>
        <v>0</v>
      </c>
      <c r="M62" s="1017">
        <f t="shared" si="12"/>
        <v>0</v>
      </c>
      <c r="N62" s="1019">
        <f t="shared" si="13"/>
        <v>0</v>
      </c>
      <c r="O62" s="1129">
        <f t="shared" si="4"/>
        <v>0</v>
      </c>
      <c r="P62" s="521"/>
      <c r="Q62" s="73"/>
      <c r="R62" s="64"/>
      <c r="S62" s="205"/>
      <c r="T62" s="73"/>
      <c r="U62" s="64"/>
      <c r="V62" s="73"/>
      <c r="W62" s="520"/>
      <c r="X62" s="575"/>
      <c r="Y62" s="205"/>
      <c r="Z62" s="64" t="s">
        <v>25</v>
      </c>
      <c r="AA62" s="73"/>
      <c r="AB62" s="521"/>
      <c r="AC62" s="205"/>
      <c r="AD62" s="64"/>
      <c r="AE62" s="73"/>
      <c r="AF62" s="1123"/>
      <c r="AG62" s="205"/>
      <c r="AH62" s="1137"/>
      <c r="AI62" s="1138"/>
    </row>
    <row r="63" spans="1:37" s="56" customFormat="1" ht="15.75" thickBot="1">
      <c r="A63" s="995"/>
      <c r="B63" s="997"/>
      <c r="C63" s="999"/>
      <c r="D63" s="1000"/>
      <c r="E63" s="1002"/>
      <c r="F63" s="1004"/>
      <c r="G63" s="1006"/>
      <c r="H63" s="1008"/>
      <c r="I63" s="1011"/>
      <c r="J63" s="1012"/>
      <c r="K63" s="1014"/>
      <c r="L63" s="1016"/>
      <c r="M63" s="1018"/>
      <c r="N63" s="1020"/>
      <c r="O63" s="1022"/>
      <c r="P63" s="1023"/>
      <c r="Q63" s="1024"/>
      <c r="R63" s="1025"/>
      <c r="S63" s="1026"/>
      <c r="T63" s="1026"/>
      <c r="U63" s="1028"/>
      <c r="V63" s="1027"/>
      <c r="W63" s="1028"/>
      <c r="X63" s="1030"/>
      <c r="Y63" s="1031"/>
      <c r="Z63" s="1032"/>
      <c r="AA63" s="1030"/>
      <c r="AB63" s="1034"/>
      <c r="AC63" s="1031"/>
      <c r="AD63" s="1027"/>
      <c r="AE63" s="1030"/>
      <c r="AF63" s="1127"/>
      <c r="AG63" s="460"/>
      <c r="AH63" s="41"/>
      <c r="AI63" s="41"/>
      <c r="AJ63" s="41"/>
      <c r="AK63" s="41"/>
    </row>
    <row r="64" spans="1:37" s="56" customFormat="1" ht="15">
      <c r="A64" s="36"/>
      <c r="B64" s="36"/>
      <c r="C64" s="36"/>
      <c r="D64" s="3"/>
      <c r="E64" s="4"/>
      <c r="F64" s="29"/>
      <c r="G64" s="504"/>
      <c r="H64" s="504"/>
      <c r="I64" s="30"/>
      <c r="J64" s="30"/>
      <c r="K64" s="30"/>
      <c r="L64" s="18"/>
      <c r="M64" s="126"/>
      <c r="N64" s="129"/>
      <c r="O64" s="20"/>
      <c r="P64" s="486"/>
      <c r="Q64" s="445"/>
      <c r="R64" s="120"/>
      <c r="S64" s="206"/>
      <c r="T64" s="73"/>
      <c r="U64" s="486"/>
      <c r="V64" s="120"/>
      <c r="W64" s="486"/>
      <c r="X64" s="121"/>
      <c r="Y64" s="206"/>
      <c r="Z64" s="206"/>
      <c r="AA64" s="445"/>
      <c r="AB64" s="486"/>
      <c r="AC64" s="206"/>
      <c r="AD64" s="120"/>
      <c r="AE64" s="445"/>
      <c r="AF64" s="486"/>
      <c r="AG64" s="444"/>
      <c r="AH64" s="41"/>
      <c r="AI64" s="41"/>
      <c r="AJ64" s="41"/>
      <c r="AK64" s="41"/>
    </row>
    <row r="65" spans="1:37" s="56" customFormat="1" ht="9.75" customHeight="1">
      <c r="A65" s="37" t="s">
        <v>22</v>
      </c>
      <c r="B65" s="36"/>
      <c r="C65" s="36"/>
      <c r="D65" s="53"/>
      <c r="E65" s="4"/>
      <c r="F65" s="101"/>
      <c r="G65" s="505"/>
      <c r="H65" s="505"/>
      <c r="I65" s="99"/>
      <c r="J65" s="99"/>
      <c r="K65" s="99"/>
      <c r="L65" s="60"/>
      <c r="M65" s="127"/>
      <c r="N65" s="129"/>
      <c r="O65" s="20"/>
      <c r="P65" s="486"/>
      <c r="Q65" s="445"/>
      <c r="R65" s="120"/>
      <c r="S65" s="206"/>
      <c r="T65" s="73"/>
      <c r="U65" s="486"/>
      <c r="V65" s="120"/>
      <c r="W65" s="486"/>
      <c r="X65" s="121"/>
      <c r="Y65" s="206"/>
      <c r="Z65" s="206"/>
      <c r="AA65" s="445"/>
      <c r="AB65" s="486"/>
      <c r="AC65" s="206"/>
      <c r="AD65" s="120"/>
      <c r="AE65" s="445"/>
      <c r="AF65" s="486"/>
      <c r="AG65" s="444"/>
      <c r="AH65" s="41"/>
      <c r="AI65" s="41"/>
      <c r="AJ65" s="41"/>
      <c r="AK65" s="41"/>
    </row>
    <row r="66" spans="1:37" s="56" customFormat="1" ht="15">
      <c r="A66" s="109" t="s">
        <v>9</v>
      </c>
      <c r="B66" s="110"/>
      <c r="C66" s="110"/>
      <c r="D66" s="53"/>
      <c r="E66" s="4"/>
      <c r="F66" s="101"/>
      <c r="G66" s="505"/>
      <c r="H66" s="505"/>
      <c r="I66" s="99"/>
      <c r="J66" s="99"/>
      <c r="K66" s="99"/>
      <c r="L66" s="60"/>
      <c r="M66" s="127"/>
      <c r="N66" s="129"/>
      <c r="O66" s="61"/>
      <c r="P66" s="419"/>
      <c r="Q66" s="229"/>
      <c r="R66" s="230"/>
      <c r="S66" s="231"/>
      <c r="T66" s="73"/>
      <c r="U66" s="620"/>
      <c r="V66" s="653"/>
      <c r="W66" s="443"/>
      <c r="X66" s="55"/>
      <c r="Y66" s="265"/>
      <c r="Z66" s="129"/>
      <c r="AA66" s="122"/>
      <c r="AB66" s="443"/>
      <c r="AC66" s="265"/>
      <c r="AD66" s="232"/>
      <c r="AE66" s="122"/>
      <c r="AF66" s="443"/>
      <c r="AG66" s="916"/>
      <c r="AH66" s="41"/>
      <c r="AI66" s="41"/>
      <c r="AJ66" s="41"/>
      <c r="AK66" s="41"/>
    </row>
    <row r="67" spans="1:37" s="56" customFormat="1" ht="15">
      <c r="A67" s="109" t="s">
        <v>24</v>
      </c>
      <c r="B67" s="110"/>
      <c r="C67" s="110"/>
      <c r="D67" s="81"/>
      <c r="E67" s="83"/>
      <c r="F67" s="104"/>
      <c r="G67" s="111"/>
      <c r="H67" s="111"/>
      <c r="I67" s="111"/>
      <c r="J67" s="111"/>
      <c r="K67" s="111"/>
      <c r="L67" s="105"/>
      <c r="M67" s="128"/>
      <c r="N67" s="129"/>
      <c r="O67" s="106"/>
      <c r="P67" s="419"/>
      <c r="Q67" s="229"/>
      <c r="R67" s="230"/>
      <c r="S67" s="231"/>
      <c r="T67" s="73"/>
      <c r="U67" s="620"/>
      <c r="V67" s="653"/>
      <c r="W67" s="443"/>
      <c r="X67" s="55"/>
      <c r="Y67" s="265"/>
      <c r="Z67" s="129"/>
      <c r="AA67" s="122"/>
      <c r="AB67" s="443"/>
      <c r="AC67" s="265"/>
      <c r="AD67" s="232"/>
      <c r="AE67" s="122"/>
      <c r="AF67" s="443"/>
      <c r="AG67" s="916"/>
      <c r="AH67" s="41"/>
      <c r="AI67" s="41"/>
      <c r="AJ67" s="41"/>
      <c r="AK67" s="41"/>
    </row>
    <row r="68" spans="1:37" s="56" customFormat="1" ht="8.25" customHeight="1">
      <c r="A68" s="15"/>
      <c r="B68" s="15"/>
      <c r="C68" s="55"/>
      <c r="E68" s="7"/>
      <c r="F68" s="34"/>
      <c r="G68" s="506"/>
      <c r="H68" s="506"/>
      <c r="I68" s="14"/>
      <c r="J68" s="14"/>
      <c r="K68" s="14"/>
      <c r="L68" s="8"/>
      <c r="M68" s="129"/>
      <c r="N68" s="129"/>
      <c r="O68" s="5"/>
      <c r="P68" s="419"/>
      <c r="Q68" s="229"/>
      <c r="R68" s="230"/>
      <c r="S68" s="231"/>
      <c r="T68" s="73"/>
      <c r="U68" s="620"/>
      <c r="V68" s="653"/>
      <c r="W68" s="443"/>
      <c r="X68" s="55"/>
      <c r="Y68" s="265"/>
      <c r="Z68" s="129"/>
      <c r="AA68" s="122"/>
      <c r="AB68" s="443"/>
      <c r="AC68" s="265"/>
      <c r="AD68" s="232"/>
      <c r="AE68" s="122"/>
      <c r="AF68" s="443"/>
      <c r="AG68" s="916"/>
      <c r="AH68" s="41"/>
      <c r="AI68" s="41"/>
      <c r="AJ68" s="41"/>
      <c r="AK68" s="41"/>
    </row>
    <row r="69" spans="1:37" s="56" customFormat="1" ht="15">
      <c r="A69" s="31" t="s">
        <v>46</v>
      </c>
      <c r="B69" s="31"/>
      <c r="C69" s="32"/>
      <c r="D69" s="3"/>
      <c r="E69" s="4"/>
      <c r="F69" s="29"/>
      <c r="G69" s="504"/>
      <c r="H69" s="504"/>
      <c r="I69" s="30"/>
      <c r="J69" s="30"/>
      <c r="K69" s="30"/>
      <c r="L69" s="18"/>
      <c r="M69" s="126"/>
      <c r="N69" s="129"/>
      <c r="O69" s="16"/>
      <c r="P69" s="419"/>
      <c r="Q69" s="229"/>
      <c r="R69" s="230"/>
      <c r="S69" s="231"/>
      <c r="T69" s="73"/>
      <c r="U69" s="620"/>
      <c r="V69" s="653"/>
      <c r="W69" s="443"/>
      <c r="X69" s="55"/>
      <c r="Y69" s="265"/>
      <c r="Z69" s="129"/>
      <c r="AA69" s="122"/>
      <c r="AB69" s="443"/>
      <c r="AC69" s="265"/>
      <c r="AD69" s="232"/>
      <c r="AE69" s="122"/>
      <c r="AF69" s="443"/>
      <c r="AG69" s="916"/>
      <c r="AH69" s="41"/>
      <c r="AI69" s="41"/>
      <c r="AJ69" s="41"/>
      <c r="AK69" s="41"/>
    </row>
    <row r="70" spans="1:37" s="56" customFormat="1" ht="15">
      <c r="A70" s="31" t="s">
        <v>47</v>
      </c>
      <c r="B70" s="31"/>
      <c r="C70" s="32"/>
      <c r="D70" s="3"/>
      <c r="E70" s="4"/>
      <c r="F70" s="29"/>
      <c r="G70" s="504"/>
      <c r="H70" s="504"/>
      <c r="I70" s="30"/>
      <c r="J70" s="30"/>
      <c r="K70" s="30"/>
      <c r="L70" s="18"/>
      <c r="M70" s="126"/>
      <c r="N70" s="129"/>
      <c r="O70" s="16"/>
      <c r="P70" s="419"/>
      <c r="Q70" s="229"/>
      <c r="R70" s="230"/>
      <c r="S70" s="231"/>
      <c r="T70" s="73"/>
      <c r="U70" s="620"/>
      <c r="V70" s="653"/>
      <c r="W70" s="443"/>
      <c r="X70" s="55"/>
      <c r="Y70" s="265"/>
      <c r="Z70" s="129"/>
      <c r="AA70" s="122"/>
      <c r="AB70" s="443"/>
      <c r="AC70" s="265"/>
      <c r="AD70" s="232"/>
      <c r="AE70" s="122"/>
      <c r="AF70" s="443"/>
      <c r="AG70" s="916"/>
      <c r="AH70" s="41"/>
      <c r="AI70" s="41"/>
      <c r="AJ70" s="41"/>
      <c r="AK70" s="41"/>
    </row>
    <row r="71" spans="1:37" s="56" customFormat="1" ht="15">
      <c r="A71" s="31"/>
      <c r="B71" s="31"/>
      <c r="C71" s="32"/>
      <c r="D71" s="3"/>
      <c r="E71" s="4"/>
      <c r="F71" s="29"/>
      <c r="G71" s="504"/>
      <c r="H71" s="504"/>
      <c r="I71" s="30"/>
      <c r="J71" s="30"/>
      <c r="K71" s="30"/>
      <c r="L71" s="18"/>
      <c r="M71" s="126"/>
      <c r="N71" s="129"/>
      <c r="O71" s="16"/>
      <c r="P71" s="419"/>
      <c r="Q71" s="229"/>
      <c r="R71" s="230"/>
      <c r="S71" s="231"/>
      <c r="T71" s="73"/>
      <c r="U71" s="620"/>
      <c r="V71" s="653"/>
      <c r="W71" s="443"/>
      <c r="X71" s="55"/>
      <c r="Y71" s="265"/>
      <c r="Z71" s="129"/>
      <c r="AA71" s="122"/>
      <c r="AB71" s="443"/>
      <c r="AC71" s="265"/>
      <c r="AD71" s="232"/>
      <c r="AE71" s="122"/>
      <c r="AF71" s="443"/>
      <c r="AG71" s="916"/>
      <c r="AH71" s="41"/>
      <c r="AI71" s="41"/>
      <c r="AJ71" s="41"/>
      <c r="AK71" s="41"/>
    </row>
    <row r="72" spans="1:20" ht="15">
      <c r="A72" s="194" t="s">
        <v>63</v>
      </c>
      <c r="B72" s="43"/>
      <c r="C72" s="44"/>
      <c r="D72" s="53"/>
      <c r="E72" s="4"/>
      <c r="F72" s="53"/>
      <c r="G72" s="505"/>
      <c r="H72" s="504"/>
      <c r="I72" s="30"/>
      <c r="J72" s="30"/>
      <c r="K72" s="30"/>
      <c r="L72" s="18"/>
      <c r="M72" s="126"/>
      <c r="O72" s="16"/>
      <c r="T72" s="73"/>
    </row>
    <row r="73" spans="1:37" s="56" customFormat="1" ht="15">
      <c r="A73" s="49" t="s">
        <v>62</v>
      </c>
      <c r="B73" s="50"/>
      <c r="C73" s="42"/>
      <c r="D73" s="95"/>
      <c r="E73" s="94"/>
      <c r="F73" s="95"/>
      <c r="G73" s="507"/>
      <c r="H73" s="508"/>
      <c r="I73" s="96"/>
      <c r="J73" s="96"/>
      <c r="K73" s="96"/>
      <c r="L73" s="96"/>
      <c r="M73" s="130"/>
      <c r="N73" s="129"/>
      <c r="O73" s="96"/>
      <c r="P73" s="419"/>
      <c r="Q73" s="229"/>
      <c r="R73" s="230"/>
      <c r="S73" s="231"/>
      <c r="T73" s="73"/>
      <c r="U73" s="620"/>
      <c r="V73" s="653"/>
      <c r="W73" s="443"/>
      <c r="X73" s="55"/>
      <c r="Y73" s="265"/>
      <c r="Z73" s="129"/>
      <c r="AA73" s="122"/>
      <c r="AC73" s="265"/>
      <c r="AD73" s="232"/>
      <c r="AE73" s="122"/>
      <c r="AF73" s="443"/>
      <c r="AG73" s="916"/>
      <c r="AH73" s="41"/>
      <c r="AI73" s="41"/>
      <c r="AJ73" s="41"/>
      <c r="AK73" s="41"/>
    </row>
    <row r="74" spans="1:37" s="56" customFormat="1" ht="6" customHeight="1">
      <c r="A74" s="46" t="s">
        <v>61</v>
      </c>
      <c r="B74" s="47"/>
      <c r="C74" s="48"/>
      <c r="D74" s="95"/>
      <c r="E74" s="94"/>
      <c r="F74" s="95"/>
      <c r="G74" s="507"/>
      <c r="H74" s="508"/>
      <c r="I74" s="96"/>
      <c r="J74" s="96"/>
      <c r="K74" s="96"/>
      <c r="L74" s="96"/>
      <c r="M74" s="130"/>
      <c r="N74" s="129"/>
      <c r="O74" s="96"/>
      <c r="P74" s="419"/>
      <c r="Q74" s="229"/>
      <c r="R74" s="230"/>
      <c r="S74" s="231"/>
      <c r="T74" s="73"/>
      <c r="U74" s="620"/>
      <c r="V74" s="653"/>
      <c r="W74" s="443"/>
      <c r="X74" s="55"/>
      <c r="Y74" s="265"/>
      <c r="Z74" s="129"/>
      <c r="AA74" s="122"/>
      <c r="AC74" s="265"/>
      <c r="AD74" s="232"/>
      <c r="AE74" s="122"/>
      <c r="AF74" s="443"/>
      <c r="AG74" s="916"/>
      <c r="AH74" s="41"/>
      <c r="AI74" s="41"/>
      <c r="AJ74" s="41"/>
      <c r="AK74" s="41"/>
    </row>
    <row r="75" spans="1:37" s="56" customFormat="1" ht="15">
      <c r="A75" s="58"/>
      <c r="B75" s="58"/>
      <c r="C75" s="58"/>
      <c r="D75" s="53"/>
      <c r="E75" s="59"/>
      <c r="F75" s="101"/>
      <c r="G75" s="505"/>
      <c r="H75" s="505"/>
      <c r="I75" s="99"/>
      <c r="J75" s="99"/>
      <c r="K75" s="99"/>
      <c r="L75" s="60"/>
      <c r="M75" s="127"/>
      <c r="N75" s="129"/>
      <c r="O75" s="5"/>
      <c r="P75" s="419"/>
      <c r="Q75" s="229"/>
      <c r="R75" s="230"/>
      <c r="S75" s="231"/>
      <c r="T75" s="232"/>
      <c r="U75" s="620"/>
      <c r="V75" s="653"/>
      <c r="W75" s="443"/>
      <c r="X75" s="55"/>
      <c r="Y75" s="265"/>
      <c r="Z75" s="129"/>
      <c r="AA75" s="122"/>
      <c r="AC75" s="265"/>
      <c r="AD75" s="232"/>
      <c r="AE75" s="122"/>
      <c r="AF75" s="443"/>
      <c r="AG75" s="916"/>
      <c r="AH75" s="41"/>
      <c r="AI75" s="41"/>
      <c r="AJ75" s="41"/>
      <c r="AK75" s="41"/>
    </row>
    <row r="76" spans="1:37" s="56" customFormat="1" ht="15">
      <c r="A76" s="124"/>
      <c r="B76" s="15"/>
      <c r="C76" s="55"/>
      <c r="E76" s="7"/>
      <c r="F76" s="34"/>
      <c r="G76" s="506"/>
      <c r="H76" s="506"/>
      <c r="I76" s="99"/>
      <c r="J76" s="100"/>
      <c r="K76" s="100"/>
      <c r="L76" s="19"/>
      <c r="M76" s="131"/>
      <c r="N76" s="129"/>
      <c r="O76" s="20"/>
      <c r="P76" s="419"/>
      <c r="Q76" s="229"/>
      <c r="R76" s="230"/>
      <c r="S76" s="231"/>
      <c r="T76" s="232"/>
      <c r="U76" s="620"/>
      <c r="V76" s="653"/>
      <c r="W76" s="443"/>
      <c r="X76" s="122"/>
      <c r="Y76" s="265"/>
      <c r="Z76" s="129"/>
      <c r="AA76" s="122"/>
      <c r="AB76" s="8"/>
      <c r="AC76" s="265"/>
      <c r="AD76" s="232"/>
      <c r="AE76" s="122"/>
      <c r="AF76" s="443"/>
      <c r="AG76" s="916"/>
      <c r="AH76" s="41"/>
      <c r="AI76" s="41"/>
      <c r="AJ76" s="41"/>
      <c r="AK76" s="41"/>
    </row>
    <row r="77" spans="1:37" s="56" customFormat="1" ht="15">
      <c r="A77" s="15"/>
      <c r="B77" s="15"/>
      <c r="C77" s="55"/>
      <c r="E77" s="7"/>
      <c r="F77" s="34"/>
      <c r="G77" s="506"/>
      <c r="H77" s="506"/>
      <c r="I77" s="99"/>
      <c r="J77" s="100"/>
      <c r="K77" s="100"/>
      <c r="L77" s="19"/>
      <c r="M77" s="131"/>
      <c r="N77" s="129"/>
      <c r="O77" s="20"/>
      <c r="P77" s="419"/>
      <c r="Q77" s="229"/>
      <c r="R77" s="230"/>
      <c r="S77" s="231"/>
      <c r="T77" s="232"/>
      <c r="U77" s="620"/>
      <c r="V77" s="653"/>
      <c r="W77" s="443"/>
      <c r="X77" s="122"/>
      <c r="Y77" s="265"/>
      <c r="Z77" s="129"/>
      <c r="AA77" s="122"/>
      <c r="AB77" s="8"/>
      <c r="AC77" s="265"/>
      <c r="AD77" s="232"/>
      <c r="AE77" s="122"/>
      <c r="AF77" s="443"/>
      <c r="AG77" s="916"/>
      <c r="AH77" s="41"/>
      <c r="AI77" s="41"/>
      <c r="AJ77" s="41"/>
      <c r="AK77" s="41"/>
    </row>
    <row r="78" spans="1:37" s="56" customFormat="1" ht="15">
      <c r="A78" s="123"/>
      <c r="B78" s="15"/>
      <c r="C78" s="55"/>
      <c r="E78" s="7"/>
      <c r="F78" s="34"/>
      <c r="G78" s="506"/>
      <c r="H78" s="506"/>
      <c r="I78" s="99"/>
      <c r="J78" s="100"/>
      <c r="K78" s="100"/>
      <c r="L78" s="19"/>
      <c r="M78" s="131"/>
      <c r="N78" s="129"/>
      <c r="O78" s="20"/>
      <c r="P78" s="419"/>
      <c r="Q78" s="229"/>
      <c r="R78" s="230"/>
      <c r="S78" s="231"/>
      <c r="T78" s="232"/>
      <c r="U78" s="620"/>
      <c r="V78" s="653"/>
      <c r="W78" s="443"/>
      <c r="X78" s="122"/>
      <c r="Y78" s="265"/>
      <c r="Z78" s="129"/>
      <c r="AA78" s="122"/>
      <c r="AB78" s="8"/>
      <c r="AC78" s="265"/>
      <c r="AD78" s="232"/>
      <c r="AE78" s="122"/>
      <c r="AF78" s="443"/>
      <c r="AG78" s="916"/>
      <c r="AH78" s="41"/>
      <c r="AI78" s="41"/>
      <c r="AJ78" s="41"/>
      <c r="AK78" s="41"/>
    </row>
    <row r="79" spans="1:37" s="56" customFormat="1" ht="15">
      <c r="A79" s="15"/>
      <c r="B79" s="15"/>
      <c r="C79" s="55"/>
      <c r="E79" s="7"/>
      <c r="F79" s="34"/>
      <c r="G79" s="506"/>
      <c r="H79" s="506"/>
      <c r="I79" s="99"/>
      <c r="J79" s="100"/>
      <c r="K79" s="100"/>
      <c r="L79" s="19"/>
      <c r="M79" s="131"/>
      <c r="N79" s="129"/>
      <c r="O79" s="20"/>
      <c r="P79" s="419"/>
      <c r="Q79" s="229"/>
      <c r="R79" s="230"/>
      <c r="S79" s="231"/>
      <c r="T79" s="232"/>
      <c r="U79" s="620"/>
      <c r="V79" s="653"/>
      <c r="W79" s="443"/>
      <c r="X79" s="122"/>
      <c r="Y79" s="265"/>
      <c r="Z79" s="129"/>
      <c r="AA79" s="122"/>
      <c r="AB79" s="8"/>
      <c r="AC79" s="265"/>
      <c r="AD79" s="232"/>
      <c r="AE79" s="122"/>
      <c r="AF79" s="443"/>
      <c r="AG79" s="916"/>
      <c r="AH79" s="41"/>
      <c r="AI79" s="41"/>
      <c r="AJ79" s="41"/>
      <c r="AK79" s="41"/>
    </row>
    <row r="80" spans="3:28" ht="15">
      <c r="C80" s="55"/>
      <c r="D80" s="56"/>
      <c r="I80" s="99"/>
      <c r="J80" s="100"/>
      <c r="K80" s="100"/>
      <c r="L80" s="19"/>
      <c r="M80" s="131"/>
      <c r="O80" s="20"/>
      <c r="X80" s="122"/>
      <c r="AB80" s="8"/>
    </row>
    <row r="81" spans="3:28" ht="15">
      <c r="C81" s="55"/>
      <c r="D81" s="56"/>
      <c r="I81" s="99"/>
      <c r="J81" s="100"/>
      <c r="K81" s="100"/>
      <c r="L81" s="19"/>
      <c r="M81" s="131"/>
      <c r="O81" s="20"/>
      <c r="X81" s="122"/>
      <c r="AB81" s="8"/>
    </row>
    <row r="82" spans="3:28" ht="15">
      <c r="C82" s="55"/>
      <c r="D82" s="56"/>
      <c r="J82" s="35"/>
      <c r="K82" s="35"/>
      <c r="L82" s="21"/>
      <c r="M82" s="132"/>
      <c r="O82" s="22"/>
      <c r="X82" s="122"/>
      <c r="AB82" s="8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20.8515625" style="1" customWidth="1"/>
    <col min="2" max="2" width="11.00390625" style="1" customWidth="1"/>
    <col min="3" max="3" width="40.57421875" style="1" customWidth="1"/>
    <col min="4" max="4" width="5.7109375" style="1" customWidth="1"/>
    <col min="5" max="5" width="6.421875" style="7" customWidth="1"/>
    <col min="6" max="6" width="6.7109375" style="34" customWidth="1"/>
    <col min="7" max="9" width="5.8515625" style="14" customWidth="1"/>
    <col min="10" max="12" width="4.28125" style="14" customWidth="1"/>
    <col min="13" max="13" width="4.28125" style="8" customWidth="1"/>
    <col min="14" max="15" width="4.8515625" style="129" customWidth="1"/>
    <col min="16" max="16" width="4.28125" style="5" customWidth="1"/>
    <col min="17" max="17" width="4.28125" style="443" customWidth="1"/>
    <col min="18" max="18" width="4.28125" style="122" customWidth="1"/>
    <col min="19" max="19" width="4.28125" style="232" customWidth="1"/>
    <col min="20" max="20" width="4.28125" style="265" customWidth="1"/>
    <col min="21" max="21" width="4.57421875" style="232" customWidth="1"/>
    <col min="22" max="22" width="4.28125" style="443" customWidth="1"/>
    <col min="23" max="23" width="4.28125" style="653" customWidth="1"/>
    <col min="24" max="24" width="4.28125" style="443" customWidth="1"/>
    <col min="25" max="25" width="4.28125" style="55" customWidth="1"/>
    <col min="26" max="26" width="4.28125" style="265" customWidth="1"/>
    <col min="27" max="27" width="4.28125" style="129" customWidth="1"/>
    <col min="28" max="28" width="4.28125" style="122" customWidth="1"/>
    <col min="29" max="29" width="4.28125" style="443" customWidth="1"/>
    <col min="30" max="30" width="4.28125" style="265" customWidth="1"/>
    <col min="31" max="31" width="4.28125" style="232" customWidth="1"/>
    <col min="32" max="32" width="4.28125" style="122" customWidth="1"/>
    <col min="33" max="33" width="4.28125" style="443" customWidth="1"/>
    <col min="34" max="34" width="4.28125" style="265" customWidth="1"/>
    <col min="35" max="38" width="4.28125" style="41" customWidth="1"/>
    <col min="39" max="16384" width="9.140625" style="1" customWidth="1"/>
  </cols>
  <sheetData>
    <row r="1" spans="1:38" s="98" customFormat="1" ht="181.5" customHeight="1">
      <c r="A1" s="326" t="s">
        <v>150</v>
      </c>
      <c r="B1" s="331" t="s">
        <v>15</v>
      </c>
      <c r="C1" s="327" t="s">
        <v>1</v>
      </c>
      <c r="D1" s="328" t="s">
        <v>2</v>
      </c>
      <c r="E1" s="133" t="s">
        <v>151</v>
      </c>
      <c r="F1" s="159" t="s">
        <v>6</v>
      </c>
      <c r="G1" s="165" t="s">
        <v>202</v>
      </c>
      <c r="H1" s="166" t="s">
        <v>153</v>
      </c>
      <c r="I1" s="858" t="s">
        <v>209</v>
      </c>
      <c r="J1" s="165" t="s">
        <v>134</v>
      </c>
      <c r="K1" s="166" t="s">
        <v>203</v>
      </c>
      <c r="L1" s="858" t="s">
        <v>159</v>
      </c>
      <c r="M1" s="135" t="s">
        <v>155</v>
      </c>
      <c r="N1" s="136" t="s">
        <v>156</v>
      </c>
      <c r="O1" s="396" t="s">
        <v>157</v>
      </c>
      <c r="P1" s="164" t="s">
        <v>158</v>
      </c>
      <c r="Q1" s="402" t="s">
        <v>36</v>
      </c>
      <c r="R1" s="140" t="s">
        <v>37</v>
      </c>
      <c r="S1" s="141" t="s">
        <v>38</v>
      </c>
      <c r="T1" s="656" t="s">
        <v>39</v>
      </c>
      <c r="U1" s="144" t="s">
        <v>562</v>
      </c>
      <c r="V1" s="664" t="s">
        <v>567</v>
      </c>
      <c r="W1" s="140" t="s">
        <v>655</v>
      </c>
      <c r="X1" s="144" t="s">
        <v>569</v>
      </c>
      <c r="Y1" s="398" t="s">
        <v>137</v>
      </c>
      <c r="Z1" s="664" t="s">
        <v>563</v>
      </c>
      <c r="AA1" s="664" t="s">
        <v>564</v>
      </c>
      <c r="AB1" s="656" t="s">
        <v>40</v>
      </c>
      <c r="AC1" s="657" t="s">
        <v>565</v>
      </c>
      <c r="AD1" s="664" t="s">
        <v>43</v>
      </c>
      <c r="AE1" s="657" t="s">
        <v>42</v>
      </c>
      <c r="AF1" s="397" t="s">
        <v>41</v>
      </c>
      <c r="AG1" s="1130" t="s">
        <v>129</v>
      </c>
      <c r="AH1" s="1139" t="s">
        <v>145</v>
      </c>
      <c r="AI1" s="1134" t="s">
        <v>138</v>
      </c>
      <c r="AJ1" s="1135" t="s">
        <v>44</v>
      </c>
      <c r="AK1" s="1136" t="s">
        <v>148</v>
      </c>
      <c r="AL1" s="1128" t="s">
        <v>566</v>
      </c>
    </row>
    <row r="2" spans="1:38" ht="15.75" thickBot="1">
      <c r="A2" s="1180" t="s">
        <v>233</v>
      </c>
      <c r="B2" s="97" t="s">
        <v>234</v>
      </c>
      <c r="C2" s="97" t="s">
        <v>169</v>
      </c>
      <c r="D2" s="1184">
        <v>1</v>
      </c>
      <c r="E2" s="1185">
        <f aca="true" t="shared" si="0" ref="E2:E33">SUM(M2,N2,P2)</f>
        <v>57</v>
      </c>
      <c r="F2" s="1186">
        <f>SUM(G2,H2,I2,J2,K2,L2,M2,P2)</f>
        <v>37</v>
      </c>
      <c r="G2" s="1188"/>
      <c r="H2" s="1188"/>
      <c r="I2" s="1188"/>
      <c r="J2" s="1191"/>
      <c r="K2" s="1191"/>
      <c r="L2" s="1191"/>
      <c r="M2" s="1193">
        <f>SUM(O2,R2,U2,X2,AC2,AE2,AI2,W2)</f>
        <v>22</v>
      </c>
      <c r="N2" s="1017">
        <f aca="true" t="shared" si="1" ref="N2:N33">SUM(T2,AB2,AG2,AK2)</f>
        <v>20</v>
      </c>
      <c r="O2" s="1019">
        <f aca="true" t="shared" si="2" ref="O2:O33">SUM(Q2,Y2,AF2,AJ2)</f>
        <v>10</v>
      </c>
      <c r="P2" s="1253">
        <f>SUM(S2,V2,Z2,AA2,AD2,AH2,AL2)</f>
        <v>15</v>
      </c>
      <c r="Q2" s="1197">
        <v>10</v>
      </c>
      <c r="R2" s="1198">
        <v>12</v>
      </c>
      <c r="S2" s="1200">
        <v>15</v>
      </c>
      <c r="T2" s="1201">
        <v>20</v>
      </c>
      <c r="U2" s="1198"/>
      <c r="V2" s="424"/>
      <c r="W2" s="1198"/>
      <c r="X2" s="1204"/>
      <c r="Y2" s="1205"/>
      <c r="Z2" s="1207"/>
      <c r="AA2" s="1209"/>
      <c r="AB2" s="1211"/>
      <c r="AC2" s="1204"/>
      <c r="AD2" s="760"/>
      <c r="AE2" s="1212"/>
      <c r="AF2" s="1213"/>
      <c r="AG2" s="1214"/>
      <c r="AH2" s="1215"/>
      <c r="AI2" s="238"/>
      <c r="AJ2" s="238"/>
      <c r="AK2" s="238"/>
      <c r="AL2" s="238"/>
    </row>
    <row r="3" spans="1:40" s="56" customFormat="1" ht="15.75" thickBot="1">
      <c r="A3" s="26" t="s">
        <v>524</v>
      </c>
      <c r="B3" s="26" t="s">
        <v>323</v>
      </c>
      <c r="C3" s="170" t="s">
        <v>143</v>
      </c>
      <c r="D3" s="173">
        <v>1</v>
      </c>
      <c r="E3" s="157">
        <f t="shared" si="0"/>
        <v>57</v>
      </c>
      <c r="F3" s="174">
        <f>SUM(G3,H3,I3,J3,K3,L3,M3,P3)-15</f>
        <v>27</v>
      </c>
      <c r="G3" s="175"/>
      <c r="H3" s="176"/>
      <c r="I3" s="973"/>
      <c r="J3" s="177"/>
      <c r="K3" s="1191">
        <v>10</v>
      </c>
      <c r="L3" s="859"/>
      <c r="M3" s="1193">
        <f aca="true" t="shared" si="3" ref="M3:M66">SUM(O3,R3,U3,X3,AC3,AE3,AI3,W3)</f>
        <v>12</v>
      </c>
      <c r="N3" s="607">
        <f t="shared" si="1"/>
        <v>25</v>
      </c>
      <c r="O3" s="608">
        <f t="shared" si="2"/>
        <v>12</v>
      </c>
      <c r="P3" s="1253">
        <f>SUM(S3,V3,Z3,AA3,AD3,AH3,AL3)</f>
        <v>20</v>
      </c>
      <c r="Q3" s="605">
        <v>12</v>
      </c>
      <c r="R3" s="1077"/>
      <c r="S3" s="1078">
        <v>20</v>
      </c>
      <c r="T3" s="1079">
        <v>25</v>
      </c>
      <c r="U3" s="423"/>
      <c r="V3" s="424"/>
      <c r="W3" s="1198"/>
      <c r="X3" s="1080"/>
      <c r="Y3" s="1081"/>
      <c r="Z3" s="1083"/>
      <c r="AA3" s="1082"/>
      <c r="AB3" s="1084"/>
      <c r="AC3" s="1080"/>
      <c r="AD3" s="1085"/>
      <c r="AE3" s="1086"/>
      <c r="AF3" s="1087"/>
      <c r="AG3" s="1088"/>
      <c r="AH3" s="1140"/>
      <c r="AI3" s="238"/>
      <c r="AJ3" s="238"/>
      <c r="AK3" s="238"/>
      <c r="AL3" s="238"/>
      <c r="AM3" s="248"/>
      <c r="AN3" s="248"/>
    </row>
    <row r="4" spans="1:40" s="56" customFormat="1" ht="15.75" thickBot="1">
      <c r="A4" s="26" t="s">
        <v>521</v>
      </c>
      <c r="B4" s="26" t="s">
        <v>482</v>
      </c>
      <c r="C4" s="170" t="s">
        <v>237</v>
      </c>
      <c r="D4" s="173">
        <v>3</v>
      </c>
      <c r="E4" s="157">
        <f t="shared" si="0"/>
        <v>56</v>
      </c>
      <c r="F4" s="174">
        <f>SUM(G4,H4,I4,J4,K4,L4,M4,P4)-17</f>
        <v>27</v>
      </c>
      <c r="G4" s="175"/>
      <c r="H4" s="176"/>
      <c r="I4" s="973"/>
      <c r="J4" s="177"/>
      <c r="K4" s="1191"/>
      <c r="L4" s="859"/>
      <c r="M4" s="1193">
        <f t="shared" si="3"/>
        <v>12</v>
      </c>
      <c r="N4" s="607">
        <f t="shared" si="1"/>
        <v>12</v>
      </c>
      <c r="O4" s="608">
        <f t="shared" si="2"/>
        <v>0</v>
      </c>
      <c r="P4" s="1253">
        <f>SUM(S4,V4,Z4,AA4,AD4,AH4,AL4)</f>
        <v>32</v>
      </c>
      <c r="Q4" s="605"/>
      <c r="R4" s="423"/>
      <c r="S4" s="424">
        <v>12</v>
      </c>
      <c r="T4" s="425">
        <v>12</v>
      </c>
      <c r="U4" s="423"/>
      <c r="V4" s="424">
        <v>20</v>
      </c>
      <c r="W4" s="1198">
        <v>12</v>
      </c>
      <c r="X4" s="745"/>
      <c r="Y4" s="729"/>
      <c r="Z4" s="733"/>
      <c r="AA4" s="730"/>
      <c r="AB4" s="766"/>
      <c r="AC4" s="744"/>
      <c r="AD4" s="578"/>
      <c r="AE4" s="809"/>
      <c r="AF4" s="814"/>
      <c r="AG4" s="811"/>
      <c r="AH4" s="1141"/>
      <c r="AI4" s="238"/>
      <c r="AJ4" s="238"/>
      <c r="AK4" s="238"/>
      <c r="AL4" s="238"/>
      <c r="AM4" s="248"/>
      <c r="AN4" s="248"/>
    </row>
    <row r="5" spans="1:40" s="56" customFormat="1" ht="15.75" thickBot="1">
      <c r="A5" s="1114" t="s">
        <v>523</v>
      </c>
      <c r="B5" s="1114" t="s">
        <v>481</v>
      </c>
      <c r="C5" s="1115" t="s">
        <v>18</v>
      </c>
      <c r="D5" s="173">
        <v>4</v>
      </c>
      <c r="E5" s="157">
        <f t="shared" si="0"/>
        <v>49</v>
      </c>
      <c r="F5" s="174">
        <f aca="true" t="shared" si="4" ref="F5:F13">SUM(G5,H5,I5,J5,K5,L5,M5,P5)</f>
        <v>34</v>
      </c>
      <c r="G5" s="175"/>
      <c r="H5" s="176"/>
      <c r="I5" s="973"/>
      <c r="J5" s="177"/>
      <c r="K5" s="1191"/>
      <c r="L5" s="859"/>
      <c r="M5" s="1193">
        <f t="shared" si="3"/>
        <v>28</v>
      </c>
      <c r="N5" s="607">
        <f t="shared" si="1"/>
        <v>15</v>
      </c>
      <c r="O5" s="608">
        <f t="shared" si="2"/>
        <v>8</v>
      </c>
      <c r="P5" s="834">
        <f>SUM(S5,V5,Z5,AA5,AD5,AH5,AL5)</f>
        <v>6</v>
      </c>
      <c r="Q5" s="605">
        <v>8</v>
      </c>
      <c r="R5" s="423">
        <v>20</v>
      </c>
      <c r="S5" s="424">
        <v>6</v>
      </c>
      <c r="T5" s="425">
        <v>15</v>
      </c>
      <c r="U5" s="423"/>
      <c r="V5" s="424"/>
      <c r="W5" s="1198"/>
      <c r="X5" s="744"/>
      <c r="Y5" s="728"/>
      <c r="Z5" s="732"/>
      <c r="AA5" s="730"/>
      <c r="AB5" s="766"/>
      <c r="AC5" s="744"/>
      <c r="AD5" s="578"/>
      <c r="AE5" s="809"/>
      <c r="AF5" s="814"/>
      <c r="AG5" s="811"/>
      <c r="AH5" s="1141"/>
      <c r="AI5" s="238"/>
      <c r="AJ5" s="238"/>
      <c r="AK5" s="238"/>
      <c r="AL5" s="238"/>
      <c r="AM5" s="248"/>
      <c r="AN5" s="248"/>
    </row>
    <row r="6" spans="1:40" s="56" customFormat="1" ht="15.75" thickBot="1">
      <c r="A6" s="1114" t="s">
        <v>517</v>
      </c>
      <c r="B6" s="1114" t="s">
        <v>381</v>
      </c>
      <c r="C6" s="1115" t="s">
        <v>144</v>
      </c>
      <c r="D6" s="173">
        <v>4</v>
      </c>
      <c r="E6" s="157">
        <f t="shared" si="0"/>
        <v>49</v>
      </c>
      <c r="F6" s="174">
        <f>SUM(G6,H6,I6,J6,K6,L6,M6,P6)</f>
        <v>49</v>
      </c>
      <c r="G6" s="175"/>
      <c r="H6" s="176"/>
      <c r="I6" s="973"/>
      <c r="J6" s="881"/>
      <c r="K6" s="1191"/>
      <c r="L6" s="883"/>
      <c r="M6" s="1193">
        <f t="shared" si="3"/>
        <v>34</v>
      </c>
      <c r="N6" s="607">
        <f t="shared" si="1"/>
        <v>0</v>
      </c>
      <c r="O6" s="608">
        <f t="shared" si="2"/>
        <v>2</v>
      </c>
      <c r="P6" s="1254">
        <f>SUM(S6,V6,Z6,AA6,AD6,AH6,AL6)</f>
        <v>15</v>
      </c>
      <c r="Q6" s="605">
        <v>2</v>
      </c>
      <c r="R6" s="423"/>
      <c r="S6" s="424"/>
      <c r="T6" s="425"/>
      <c r="U6" s="423">
        <v>12</v>
      </c>
      <c r="V6" s="424">
        <v>15</v>
      </c>
      <c r="W6" s="1198">
        <v>20</v>
      </c>
      <c r="X6" s="744"/>
      <c r="Y6" s="728"/>
      <c r="Z6" s="732"/>
      <c r="AA6" s="730"/>
      <c r="AB6" s="766"/>
      <c r="AC6" s="744"/>
      <c r="AD6" s="578"/>
      <c r="AE6" s="809"/>
      <c r="AF6" s="814"/>
      <c r="AG6" s="811"/>
      <c r="AH6" s="1141"/>
      <c r="AI6" s="238"/>
      <c r="AJ6" s="238"/>
      <c r="AK6" s="238"/>
      <c r="AL6" s="238"/>
      <c r="AM6" s="248"/>
      <c r="AN6" s="248"/>
    </row>
    <row r="7" spans="1:40" s="56" customFormat="1" ht="15.75" thickBot="1">
      <c r="A7" s="26" t="s">
        <v>192</v>
      </c>
      <c r="B7" s="26" t="s">
        <v>193</v>
      </c>
      <c r="C7" s="170" t="s">
        <v>194</v>
      </c>
      <c r="D7" s="173">
        <v>6</v>
      </c>
      <c r="E7" s="157">
        <f t="shared" si="0"/>
        <v>32</v>
      </c>
      <c r="F7" s="174">
        <f t="shared" si="4"/>
        <v>32</v>
      </c>
      <c r="G7" s="175"/>
      <c r="H7" s="176"/>
      <c r="I7" s="973"/>
      <c r="J7" s="177"/>
      <c r="K7" s="1191"/>
      <c r="L7" s="859">
        <v>10</v>
      </c>
      <c r="M7" s="1193">
        <f t="shared" si="3"/>
        <v>14</v>
      </c>
      <c r="N7" s="607">
        <f t="shared" si="1"/>
        <v>10</v>
      </c>
      <c r="O7" s="608">
        <f t="shared" si="2"/>
        <v>4</v>
      </c>
      <c r="P7" s="834">
        <f aca="true" t="shared" si="5" ref="P7:P70">SUM(S7,V7,Z7,AA7,AD7,AH7,AL7)</f>
        <v>8</v>
      </c>
      <c r="Q7" s="605">
        <v>4</v>
      </c>
      <c r="R7" s="423">
        <v>4</v>
      </c>
      <c r="S7" s="424">
        <v>8</v>
      </c>
      <c r="T7" s="425">
        <v>10</v>
      </c>
      <c r="U7" s="423">
        <v>6</v>
      </c>
      <c r="V7" s="424"/>
      <c r="W7" s="1198"/>
      <c r="X7" s="744"/>
      <c r="Y7" s="728"/>
      <c r="Z7" s="732"/>
      <c r="AA7" s="730"/>
      <c r="AB7" s="765"/>
      <c r="AC7" s="745"/>
      <c r="AD7" s="578"/>
      <c r="AE7" s="730"/>
      <c r="AF7" s="813"/>
      <c r="AG7" s="810"/>
      <c r="AH7" s="1142"/>
      <c r="AI7" s="238"/>
      <c r="AJ7" s="238"/>
      <c r="AK7" s="238"/>
      <c r="AL7" s="238"/>
      <c r="AM7" s="248"/>
      <c r="AN7" s="248"/>
    </row>
    <row r="8" spans="1:40" s="56" customFormat="1" ht="15.75" thickBot="1">
      <c r="A8" s="26" t="s">
        <v>522</v>
      </c>
      <c r="B8" s="26" t="s">
        <v>293</v>
      </c>
      <c r="C8" s="170" t="s">
        <v>143</v>
      </c>
      <c r="D8" s="173">
        <v>7</v>
      </c>
      <c r="E8" s="157">
        <f t="shared" si="0"/>
        <v>30</v>
      </c>
      <c r="F8" s="174">
        <f t="shared" si="4"/>
        <v>30</v>
      </c>
      <c r="G8" s="175"/>
      <c r="H8" s="176"/>
      <c r="I8" s="973"/>
      <c r="J8" s="881"/>
      <c r="K8" s="1191"/>
      <c r="L8" s="883"/>
      <c r="M8" s="1193">
        <f t="shared" si="3"/>
        <v>30</v>
      </c>
      <c r="N8" s="607">
        <f t="shared" si="1"/>
        <v>0</v>
      </c>
      <c r="O8" s="608">
        <f t="shared" si="2"/>
        <v>20</v>
      </c>
      <c r="P8" s="834">
        <f t="shared" si="5"/>
        <v>0</v>
      </c>
      <c r="Q8" s="605">
        <v>20</v>
      </c>
      <c r="R8" s="423">
        <v>10</v>
      </c>
      <c r="S8" s="424"/>
      <c r="T8" s="425"/>
      <c r="U8" s="423"/>
      <c r="V8" s="424"/>
      <c r="W8" s="1198"/>
      <c r="X8" s="744"/>
      <c r="Y8" s="728"/>
      <c r="Z8" s="732"/>
      <c r="AA8" s="730" t="s">
        <v>25</v>
      </c>
      <c r="AB8" s="765"/>
      <c r="AC8" s="745"/>
      <c r="AD8" s="578"/>
      <c r="AE8" s="730"/>
      <c r="AF8" s="813"/>
      <c r="AG8" s="810"/>
      <c r="AH8" s="1142"/>
      <c r="AI8" s="238"/>
      <c r="AJ8" s="238"/>
      <c r="AK8" s="238"/>
      <c r="AL8" s="238"/>
      <c r="AM8" s="248"/>
      <c r="AN8" s="248"/>
    </row>
    <row r="9" spans="1:40" s="56" customFormat="1" ht="15.75" thickBot="1">
      <c r="A9" s="26" t="s">
        <v>636</v>
      </c>
      <c r="B9" s="26" t="s">
        <v>383</v>
      </c>
      <c r="C9" s="170" t="s">
        <v>237</v>
      </c>
      <c r="D9" s="173">
        <v>8</v>
      </c>
      <c r="E9" s="157">
        <f t="shared" si="0"/>
        <v>25</v>
      </c>
      <c r="F9" s="174">
        <f>SUM(G9,H9,I9,J9,K9,L9,M9,P9)</f>
        <v>25</v>
      </c>
      <c r="G9" s="175"/>
      <c r="H9" s="176"/>
      <c r="I9" s="973"/>
      <c r="J9" s="175"/>
      <c r="K9" s="1188"/>
      <c r="L9" s="866"/>
      <c r="M9" s="1193">
        <f t="shared" si="3"/>
        <v>15</v>
      </c>
      <c r="N9" s="607">
        <f t="shared" si="1"/>
        <v>0</v>
      </c>
      <c r="O9" s="608">
        <f t="shared" si="2"/>
        <v>0</v>
      </c>
      <c r="P9" s="834">
        <f t="shared" si="5"/>
        <v>10</v>
      </c>
      <c r="Q9" s="605"/>
      <c r="R9" s="423"/>
      <c r="S9" s="424"/>
      <c r="T9" s="425"/>
      <c r="U9" s="423"/>
      <c r="V9" s="424">
        <v>10</v>
      </c>
      <c r="W9" s="1198">
        <v>15</v>
      </c>
      <c r="X9" s="1237"/>
      <c r="Y9" s="1238"/>
      <c r="Z9" s="1239"/>
      <c r="AA9" s="730"/>
      <c r="AB9" s="766"/>
      <c r="AC9" s="744"/>
      <c r="AD9" s="578"/>
      <c r="AE9" s="809"/>
      <c r="AF9" s="814"/>
      <c r="AG9" s="811"/>
      <c r="AH9" s="1141"/>
      <c r="AI9" s="238"/>
      <c r="AJ9" s="238"/>
      <c r="AK9" s="238"/>
      <c r="AL9" s="238"/>
      <c r="AM9" s="248"/>
      <c r="AN9" s="248"/>
    </row>
    <row r="10" spans="1:40" s="56" customFormat="1" ht="15.75" thickBot="1">
      <c r="A10" s="26" t="s">
        <v>592</v>
      </c>
      <c r="B10" s="26" t="s">
        <v>593</v>
      </c>
      <c r="C10" s="170" t="s">
        <v>143</v>
      </c>
      <c r="D10" s="173">
        <v>9</v>
      </c>
      <c r="E10" s="157">
        <f t="shared" si="0"/>
        <v>20</v>
      </c>
      <c r="F10" s="174">
        <f t="shared" si="4"/>
        <v>35</v>
      </c>
      <c r="G10" s="175"/>
      <c r="H10" s="176"/>
      <c r="I10" s="973"/>
      <c r="J10" s="177">
        <v>15</v>
      </c>
      <c r="K10" s="1191"/>
      <c r="L10" s="859"/>
      <c r="M10" s="1193">
        <f t="shared" si="3"/>
        <v>20</v>
      </c>
      <c r="N10" s="607">
        <f t="shared" si="1"/>
        <v>0</v>
      </c>
      <c r="O10" s="608">
        <f t="shared" si="2"/>
        <v>0</v>
      </c>
      <c r="P10" s="834">
        <f t="shared" si="5"/>
        <v>0</v>
      </c>
      <c r="Q10" s="605"/>
      <c r="R10" s="423"/>
      <c r="S10" s="424"/>
      <c r="T10" s="425"/>
      <c r="U10" s="423">
        <v>20</v>
      </c>
      <c r="V10" s="424"/>
      <c r="W10" s="1198"/>
      <c r="X10" s="745"/>
      <c r="Y10" s="729"/>
      <c r="Z10" s="733"/>
      <c r="AA10" s="730"/>
      <c r="AB10" s="765"/>
      <c r="AC10" s="745"/>
      <c r="AD10" s="578"/>
      <c r="AE10" s="730"/>
      <c r="AF10" s="813"/>
      <c r="AG10" s="810"/>
      <c r="AH10" s="1142"/>
      <c r="AI10" s="238"/>
      <c r="AJ10" s="238"/>
      <c r="AK10" s="238"/>
      <c r="AL10" s="238"/>
      <c r="AM10" s="248"/>
      <c r="AN10" s="248"/>
    </row>
    <row r="11" spans="1:40" s="56" customFormat="1" ht="15.75" thickBot="1">
      <c r="A11" s="26" t="s">
        <v>172</v>
      </c>
      <c r="B11" s="26" t="s">
        <v>173</v>
      </c>
      <c r="C11" s="170" t="s">
        <v>144</v>
      </c>
      <c r="D11" s="173">
        <v>9</v>
      </c>
      <c r="E11" s="157">
        <f t="shared" si="0"/>
        <v>20</v>
      </c>
      <c r="F11" s="174">
        <f>SUM(G11,H11,I11,J11,K11,L11,M11,P11)</f>
        <v>32</v>
      </c>
      <c r="G11" s="175"/>
      <c r="H11" s="176"/>
      <c r="I11" s="973"/>
      <c r="J11" s="881"/>
      <c r="K11" s="1191">
        <v>2</v>
      </c>
      <c r="L11" s="883">
        <v>10</v>
      </c>
      <c r="M11" s="1193">
        <f t="shared" si="3"/>
        <v>8</v>
      </c>
      <c r="N11" s="607">
        <f t="shared" si="1"/>
        <v>0</v>
      </c>
      <c r="O11" s="608">
        <f t="shared" si="2"/>
        <v>0</v>
      </c>
      <c r="P11" s="834">
        <f t="shared" si="5"/>
        <v>12</v>
      </c>
      <c r="Q11" s="605"/>
      <c r="R11" s="423"/>
      <c r="S11" s="424"/>
      <c r="T11" s="425"/>
      <c r="U11" s="423"/>
      <c r="V11" s="424">
        <v>12</v>
      </c>
      <c r="W11" s="1198">
        <v>8</v>
      </c>
      <c r="X11" s="744"/>
      <c r="Y11" s="728"/>
      <c r="Z11" s="732"/>
      <c r="AA11" s="730"/>
      <c r="AB11" s="766"/>
      <c r="AC11" s="744"/>
      <c r="AD11" s="578"/>
      <c r="AE11" s="809"/>
      <c r="AF11" s="814"/>
      <c r="AG11" s="811"/>
      <c r="AH11" s="1141"/>
      <c r="AI11" s="238"/>
      <c r="AJ11" s="238"/>
      <c r="AK11" s="238"/>
      <c r="AL11" s="238"/>
      <c r="AM11" s="248"/>
      <c r="AN11" s="248"/>
    </row>
    <row r="12" spans="1:40" s="56" customFormat="1" ht="15.75" thickBot="1">
      <c r="A12" s="26" t="s">
        <v>639</v>
      </c>
      <c r="B12" s="26" t="s">
        <v>640</v>
      </c>
      <c r="C12" s="170" t="s">
        <v>237</v>
      </c>
      <c r="D12" s="173">
        <v>11</v>
      </c>
      <c r="E12" s="157">
        <f t="shared" si="0"/>
        <v>16</v>
      </c>
      <c r="F12" s="174">
        <f>SUM(G12,H12,I12,J12,K12,L12,M12,P12)</f>
        <v>16</v>
      </c>
      <c r="G12" s="175"/>
      <c r="H12" s="176"/>
      <c r="I12" s="973"/>
      <c r="J12" s="175"/>
      <c r="K12" s="1188"/>
      <c r="L12" s="866"/>
      <c r="M12" s="1193">
        <f t="shared" si="3"/>
        <v>10</v>
      </c>
      <c r="N12" s="607">
        <f t="shared" si="1"/>
        <v>0</v>
      </c>
      <c r="O12" s="608">
        <f t="shared" si="2"/>
        <v>0</v>
      </c>
      <c r="P12" s="834">
        <f t="shared" si="5"/>
        <v>6</v>
      </c>
      <c r="Q12" s="605"/>
      <c r="R12" s="423"/>
      <c r="S12" s="424"/>
      <c r="T12" s="425"/>
      <c r="U12" s="423"/>
      <c r="V12" s="424">
        <v>6</v>
      </c>
      <c r="W12" s="1198">
        <v>10</v>
      </c>
      <c r="X12" s="1237"/>
      <c r="Y12" s="1238"/>
      <c r="Z12" s="1239"/>
      <c r="AA12" s="730"/>
      <c r="AB12" s="766"/>
      <c r="AC12" s="744"/>
      <c r="AD12" s="578"/>
      <c r="AE12" s="809"/>
      <c r="AF12" s="814"/>
      <c r="AG12" s="811"/>
      <c r="AH12" s="1141"/>
      <c r="AI12" s="238"/>
      <c r="AJ12" s="238"/>
      <c r="AK12" s="238"/>
      <c r="AL12" s="238"/>
      <c r="AM12" s="248"/>
      <c r="AN12" s="248"/>
    </row>
    <row r="13" spans="1:40" s="56" customFormat="1" ht="15.75" thickBot="1">
      <c r="A13" s="26" t="s">
        <v>594</v>
      </c>
      <c r="B13" s="26" t="s">
        <v>232</v>
      </c>
      <c r="C13" s="170" t="s">
        <v>595</v>
      </c>
      <c r="D13" s="173">
        <v>12</v>
      </c>
      <c r="E13" s="157">
        <f t="shared" si="0"/>
        <v>15</v>
      </c>
      <c r="F13" s="174">
        <f t="shared" si="4"/>
        <v>15</v>
      </c>
      <c r="G13" s="175"/>
      <c r="H13" s="176"/>
      <c r="I13" s="973"/>
      <c r="J13" s="881"/>
      <c r="K13" s="881"/>
      <c r="L13" s="881"/>
      <c r="M13" s="1193">
        <f t="shared" si="3"/>
        <v>15</v>
      </c>
      <c r="N13" s="607">
        <f t="shared" si="1"/>
        <v>0</v>
      </c>
      <c r="O13" s="608">
        <f t="shared" si="2"/>
        <v>0</v>
      </c>
      <c r="P13" s="834">
        <f t="shared" si="5"/>
        <v>0</v>
      </c>
      <c r="Q13" s="833"/>
      <c r="R13" s="426"/>
      <c r="S13" s="427"/>
      <c r="T13" s="428"/>
      <c r="U13" s="423">
        <v>15</v>
      </c>
      <c r="V13" s="424"/>
      <c r="W13" s="1198"/>
      <c r="X13" s="745"/>
      <c r="Y13" s="730"/>
      <c r="Z13" s="733"/>
      <c r="AA13" s="730"/>
      <c r="AB13" s="765"/>
      <c r="AC13" s="745"/>
      <c r="AD13" s="578"/>
      <c r="AE13" s="730"/>
      <c r="AF13" s="813"/>
      <c r="AG13" s="810"/>
      <c r="AH13" s="1142"/>
      <c r="AI13" s="238"/>
      <c r="AJ13" s="238"/>
      <c r="AK13" s="238"/>
      <c r="AL13" s="238"/>
      <c r="AM13" s="248"/>
      <c r="AN13" s="248"/>
    </row>
    <row r="14" spans="1:40" s="56" customFormat="1" ht="15.75" thickBot="1">
      <c r="A14" s="26" t="s">
        <v>241</v>
      </c>
      <c r="B14" s="26" t="s">
        <v>218</v>
      </c>
      <c r="C14" s="170" t="s">
        <v>144</v>
      </c>
      <c r="D14" s="173">
        <v>13</v>
      </c>
      <c r="E14" s="157">
        <f t="shared" si="0"/>
        <v>14</v>
      </c>
      <c r="F14" s="174">
        <f>SUM(G14,H14,I14,J14,K14,L14,M14,P14)-7</f>
        <v>29</v>
      </c>
      <c r="G14" s="175"/>
      <c r="H14" s="176"/>
      <c r="I14" s="973"/>
      <c r="J14" s="881"/>
      <c r="K14" s="1257">
        <v>12</v>
      </c>
      <c r="L14" s="883">
        <v>10</v>
      </c>
      <c r="M14" s="1193">
        <f t="shared" si="3"/>
        <v>4</v>
      </c>
      <c r="N14" s="607">
        <f t="shared" si="1"/>
        <v>0</v>
      </c>
      <c r="O14" s="608">
        <f t="shared" si="2"/>
        <v>0</v>
      </c>
      <c r="P14" s="834">
        <f t="shared" si="5"/>
        <v>10</v>
      </c>
      <c r="Q14" s="605"/>
      <c r="R14" s="423"/>
      <c r="S14" s="424">
        <v>10</v>
      </c>
      <c r="T14" s="425"/>
      <c r="U14" s="423">
        <v>4</v>
      </c>
      <c r="V14" s="424"/>
      <c r="W14" s="1198"/>
      <c r="X14" s="619"/>
      <c r="Y14" s="580"/>
      <c r="Z14" s="578"/>
      <c r="AA14" s="730"/>
      <c r="AB14" s="766"/>
      <c r="AC14" s="744"/>
      <c r="AD14" s="578"/>
      <c r="AE14" s="809"/>
      <c r="AF14" s="814"/>
      <c r="AG14" s="811"/>
      <c r="AH14" s="1141"/>
      <c r="AI14" s="238"/>
      <c r="AJ14" s="238"/>
      <c r="AK14" s="238"/>
      <c r="AL14" s="238"/>
      <c r="AM14" s="248"/>
      <c r="AN14" s="248"/>
    </row>
    <row r="15" spans="1:40" s="56" customFormat="1" ht="15.75" thickBot="1">
      <c r="A15" s="26" t="s">
        <v>516</v>
      </c>
      <c r="B15" s="26" t="s">
        <v>186</v>
      </c>
      <c r="C15" s="170" t="s">
        <v>161</v>
      </c>
      <c r="D15" s="173">
        <v>14</v>
      </c>
      <c r="E15" s="157">
        <f t="shared" si="0"/>
        <v>12</v>
      </c>
      <c r="F15" s="174">
        <f aca="true" t="shared" si="6" ref="F15:F46">SUM(G15,H15,I15,J15,K15,L15,M15,P15)</f>
        <v>12</v>
      </c>
      <c r="G15" s="175"/>
      <c r="H15" s="176"/>
      <c r="I15" s="973"/>
      <c r="J15" s="881"/>
      <c r="K15" s="882"/>
      <c r="L15" s="883"/>
      <c r="M15" s="1193">
        <f t="shared" si="3"/>
        <v>10</v>
      </c>
      <c r="N15" s="607">
        <f t="shared" si="1"/>
        <v>0</v>
      </c>
      <c r="O15" s="608">
        <f t="shared" si="2"/>
        <v>0</v>
      </c>
      <c r="P15" s="834">
        <f t="shared" si="5"/>
        <v>2</v>
      </c>
      <c r="Q15" s="605"/>
      <c r="R15" s="423"/>
      <c r="S15" s="424">
        <v>2</v>
      </c>
      <c r="T15" s="425"/>
      <c r="U15" s="423">
        <v>10</v>
      </c>
      <c r="V15" s="424"/>
      <c r="W15" s="1198"/>
      <c r="X15" s="745"/>
      <c r="Y15" s="729"/>
      <c r="Z15" s="733"/>
      <c r="AA15" s="730"/>
      <c r="AB15" s="766"/>
      <c r="AC15" s="744"/>
      <c r="AD15" s="578"/>
      <c r="AE15" s="809"/>
      <c r="AF15" s="814"/>
      <c r="AG15" s="811"/>
      <c r="AH15" s="1141"/>
      <c r="AI15" s="238"/>
      <c r="AJ15" s="238"/>
      <c r="AK15" s="238"/>
      <c r="AL15" s="238"/>
      <c r="AM15" s="248"/>
      <c r="AN15" s="248"/>
    </row>
    <row r="16" spans="1:40" s="56" customFormat="1" ht="15.75" thickBot="1">
      <c r="A16" s="26" t="s">
        <v>520</v>
      </c>
      <c r="B16" s="26" t="s">
        <v>483</v>
      </c>
      <c r="C16" s="170" t="s">
        <v>281</v>
      </c>
      <c r="D16" s="173">
        <v>14</v>
      </c>
      <c r="E16" s="157">
        <f t="shared" si="0"/>
        <v>12</v>
      </c>
      <c r="F16" s="174">
        <f t="shared" si="6"/>
        <v>16</v>
      </c>
      <c r="G16" s="175"/>
      <c r="H16" s="176"/>
      <c r="I16" s="973"/>
      <c r="J16" s="177">
        <v>12</v>
      </c>
      <c r="K16" s="832"/>
      <c r="L16" s="859"/>
      <c r="M16" s="1193">
        <f t="shared" si="3"/>
        <v>0</v>
      </c>
      <c r="N16" s="607">
        <f t="shared" si="1"/>
        <v>8</v>
      </c>
      <c r="O16" s="608">
        <f t="shared" si="2"/>
        <v>0</v>
      </c>
      <c r="P16" s="834">
        <f t="shared" si="5"/>
        <v>4</v>
      </c>
      <c r="Q16" s="605"/>
      <c r="R16" s="423"/>
      <c r="S16" s="427">
        <v>4</v>
      </c>
      <c r="T16" s="428">
        <v>8</v>
      </c>
      <c r="U16" s="423"/>
      <c r="V16" s="424"/>
      <c r="W16" s="1198"/>
      <c r="X16" s="745"/>
      <c r="Y16" s="730"/>
      <c r="Z16" s="733"/>
      <c r="AA16" s="730"/>
      <c r="AB16" s="765"/>
      <c r="AC16" s="745"/>
      <c r="AD16" s="578"/>
      <c r="AE16" s="730"/>
      <c r="AF16" s="813"/>
      <c r="AG16" s="810"/>
      <c r="AH16" s="1142"/>
      <c r="AI16" s="238"/>
      <c r="AJ16" s="238"/>
      <c r="AK16" s="238"/>
      <c r="AL16" s="238"/>
      <c r="AM16" s="248"/>
      <c r="AN16" s="248"/>
    </row>
    <row r="17" spans="1:40" s="56" customFormat="1" ht="15.75" thickBot="1">
      <c r="A17" s="26" t="s">
        <v>498</v>
      </c>
      <c r="B17" s="26" t="s">
        <v>497</v>
      </c>
      <c r="C17" s="170" t="s">
        <v>143</v>
      </c>
      <c r="D17" s="173">
        <v>16</v>
      </c>
      <c r="E17" s="157">
        <f t="shared" si="0"/>
        <v>10</v>
      </c>
      <c r="F17" s="174">
        <f t="shared" si="6"/>
        <v>10</v>
      </c>
      <c r="G17" s="175"/>
      <c r="H17" s="176"/>
      <c r="I17" s="973"/>
      <c r="J17" s="881"/>
      <c r="K17" s="882"/>
      <c r="L17" s="883"/>
      <c r="M17" s="1193">
        <f t="shared" si="3"/>
        <v>6</v>
      </c>
      <c r="N17" s="607">
        <f t="shared" si="1"/>
        <v>0</v>
      </c>
      <c r="O17" s="608">
        <f t="shared" si="2"/>
        <v>0</v>
      </c>
      <c r="P17" s="834">
        <f t="shared" si="5"/>
        <v>4</v>
      </c>
      <c r="Q17" s="605"/>
      <c r="R17" s="423"/>
      <c r="S17" s="424"/>
      <c r="T17" s="425"/>
      <c r="U17" s="423"/>
      <c r="V17" s="424">
        <v>4</v>
      </c>
      <c r="W17" s="1198">
        <v>6</v>
      </c>
      <c r="X17" s="744"/>
      <c r="Y17" s="728"/>
      <c r="Z17" s="732"/>
      <c r="AA17" s="730"/>
      <c r="AB17" s="765"/>
      <c r="AC17" s="745"/>
      <c r="AD17" s="769"/>
      <c r="AE17" s="730"/>
      <c r="AF17" s="813"/>
      <c r="AG17" s="810"/>
      <c r="AH17" s="1142"/>
      <c r="AI17" s="238"/>
      <c r="AJ17" s="238"/>
      <c r="AK17" s="238"/>
      <c r="AL17" s="238"/>
      <c r="AM17" s="248"/>
      <c r="AN17" s="248"/>
    </row>
    <row r="18" spans="1:40" s="56" customFormat="1" ht="15.75" thickBot="1">
      <c r="A18" s="26" t="s">
        <v>404</v>
      </c>
      <c r="B18" s="26" t="s">
        <v>596</v>
      </c>
      <c r="C18" s="170" t="s">
        <v>143</v>
      </c>
      <c r="D18" s="173">
        <v>17</v>
      </c>
      <c r="E18" s="157">
        <f t="shared" si="0"/>
        <v>8</v>
      </c>
      <c r="F18" s="174">
        <f t="shared" si="6"/>
        <v>8</v>
      </c>
      <c r="G18" s="175"/>
      <c r="H18" s="176"/>
      <c r="I18" s="973"/>
      <c r="J18" s="881"/>
      <c r="K18" s="882"/>
      <c r="L18" s="883"/>
      <c r="M18" s="1193">
        <f t="shared" si="3"/>
        <v>8</v>
      </c>
      <c r="N18" s="607">
        <f t="shared" si="1"/>
        <v>0</v>
      </c>
      <c r="O18" s="608">
        <f t="shared" si="2"/>
        <v>0</v>
      </c>
      <c r="P18" s="834">
        <f t="shared" si="5"/>
        <v>0</v>
      </c>
      <c r="Q18" s="605"/>
      <c r="R18" s="423"/>
      <c r="S18" s="424"/>
      <c r="T18" s="425"/>
      <c r="U18" s="423">
        <v>8</v>
      </c>
      <c r="V18" s="424"/>
      <c r="W18" s="1198"/>
      <c r="X18" s="744"/>
      <c r="Y18" s="728"/>
      <c r="Z18" s="732"/>
      <c r="AA18" s="730"/>
      <c r="AB18" s="580"/>
      <c r="AC18" s="619"/>
      <c r="AD18" s="578"/>
      <c r="AE18" s="579"/>
      <c r="AF18" s="580"/>
      <c r="AG18" s="619"/>
      <c r="AH18" s="1143"/>
      <c r="AI18" s="238"/>
      <c r="AJ18" s="238"/>
      <c r="AK18" s="238"/>
      <c r="AL18" s="238"/>
      <c r="AM18" s="248"/>
      <c r="AN18" s="248"/>
    </row>
    <row r="19" spans="1:40" s="56" customFormat="1" ht="15.75" thickBot="1">
      <c r="A19" s="26" t="s">
        <v>519</v>
      </c>
      <c r="B19" s="26" t="s">
        <v>384</v>
      </c>
      <c r="C19" s="170" t="s">
        <v>143</v>
      </c>
      <c r="D19" s="173">
        <v>17</v>
      </c>
      <c r="E19" s="157">
        <f t="shared" si="0"/>
        <v>8</v>
      </c>
      <c r="F19" s="174">
        <f t="shared" si="6"/>
        <v>8</v>
      </c>
      <c r="G19" s="175"/>
      <c r="H19" s="176"/>
      <c r="I19" s="973"/>
      <c r="J19" s="881"/>
      <c r="K19" s="882"/>
      <c r="L19" s="883"/>
      <c r="M19" s="1193">
        <f t="shared" si="3"/>
        <v>8</v>
      </c>
      <c r="N19" s="607">
        <f t="shared" si="1"/>
        <v>0</v>
      </c>
      <c r="O19" s="608">
        <f t="shared" si="2"/>
        <v>0</v>
      </c>
      <c r="P19" s="834">
        <f t="shared" si="5"/>
        <v>0</v>
      </c>
      <c r="Q19" s="605"/>
      <c r="R19" s="423">
        <v>8</v>
      </c>
      <c r="S19" s="424"/>
      <c r="T19" s="425"/>
      <c r="U19" s="423"/>
      <c r="V19" s="424"/>
      <c r="W19" s="1198"/>
      <c r="X19" s="744"/>
      <c r="Y19" s="728"/>
      <c r="Z19" s="732"/>
      <c r="AA19" s="730"/>
      <c r="AB19" s="765"/>
      <c r="AC19" s="745"/>
      <c r="AD19" s="578"/>
      <c r="AE19" s="730"/>
      <c r="AF19" s="813"/>
      <c r="AG19" s="810"/>
      <c r="AH19" s="1142"/>
      <c r="AI19" s="238"/>
      <c r="AJ19" s="238"/>
      <c r="AK19" s="238"/>
      <c r="AL19" s="238"/>
      <c r="AM19" s="248"/>
      <c r="AN19" s="248"/>
    </row>
    <row r="20" spans="1:40" s="56" customFormat="1" ht="15.75" thickBot="1">
      <c r="A20" s="26" t="s">
        <v>637</v>
      </c>
      <c r="B20" s="26" t="s">
        <v>638</v>
      </c>
      <c r="C20" s="170"/>
      <c r="D20" s="173">
        <v>17</v>
      </c>
      <c r="E20" s="157">
        <f t="shared" si="0"/>
        <v>8</v>
      </c>
      <c r="F20" s="174">
        <f t="shared" si="6"/>
        <v>8</v>
      </c>
      <c r="G20" s="175"/>
      <c r="H20" s="176"/>
      <c r="I20" s="973"/>
      <c r="J20" s="175"/>
      <c r="K20" s="1236"/>
      <c r="L20" s="866"/>
      <c r="M20" s="1193">
        <f t="shared" si="3"/>
        <v>0</v>
      </c>
      <c r="N20" s="607">
        <f t="shared" si="1"/>
        <v>0</v>
      </c>
      <c r="O20" s="608">
        <f t="shared" si="2"/>
        <v>0</v>
      </c>
      <c r="P20" s="834">
        <f t="shared" si="5"/>
        <v>8</v>
      </c>
      <c r="Q20" s="605"/>
      <c r="R20" s="423"/>
      <c r="S20" s="424"/>
      <c r="T20" s="425"/>
      <c r="U20" s="423"/>
      <c r="V20" s="424">
        <v>8</v>
      </c>
      <c r="W20" s="1198"/>
      <c r="X20" s="1237"/>
      <c r="Y20" s="1238"/>
      <c r="Z20" s="1239"/>
      <c r="AA20" s="730"/>
      <c r="AB20" s="765"/>
      <c r="AC20" s="745"/>
      <c r="AD20" s="578"/>
      <c r="AE20" s="730"/>
      <c r="AF20" s="813"/>
      <c r="AG20" s="810"/>
      <c r="AH20" s="1142"/>
      <c r="AI20" s="238"/>
      <c r="AJ20" s="238"/>
      <c r="AK20" s="238"/>
      <c r="AL20" s="238"/>
      <c r="AM20" s="248"/>
      <c r="AN20" s="248"/>
    </row>
    <row r="21" spans="1:40" s="56" customFormat="1" ht="15.75" thickBot="1">
      <c r="A21" s="26" t="s">
        <v>231</v>
      </c>
      <c r="B21" s="26" t="s">
        <v>232</v>
      </c>
      <c r="C21" s="170" t="s">
        <v>7</v>
      </c>
      <c r="D21" s="173">
        <v>20</v>
      </c>
      <c r="E21" s="157">
        <f t="shared" si="0"/>
        <v>6</v>
      </c>
      <c r="F21" s="174">
        <f t="shared" si="6"/>
        <v>16</v>
      </c>
      <c r="G21" s="175"/>
      <c r="H21" s="176"/>
      <c r="I21" s="973"/>
      <c r="J21" s="177"/>
      <c r="K21" s="832"/>
      <c r="L21" s="859">
        <v>10</v>
      </c>
      <c r="M21" s="1193">
        <f t="shared" si="3"/>
        <v>6</v>
      </c>
      <c r="N21" s="607">
        <f t="shared" si="1"/>
        <v>0</v>
      </c>
      <c r="O21" s="608">
        <f t="shared" si="2"/>
        <v>6</v>
      </c>
      <c r="P21" s="834">
        <f t="shared" si="5"/>
        <v>0</v>
      </c>
      <c r="Q21" s="605">
        <v>6</v>
      </c>
      <c r="R21" s="423"/>
      <c r="S21" s="424"/>
      <c r="T21" s="425"/>
      <c r="U21" s="423"/>
      <c r="V21" s="424"/>
      <c r="W21" s="1198"/>
      <c r="X21" s="745"/>
      <c r="Y21" s="729"/>
      <c r="Z21" s="733"/>
      <c r="AA21" s="730"/>
      <c r="AB21" s="766"/>
      <c r="AC21" s="744"/>
      <c r="AD21" s="578"/>
      <c r="AE21" s="809"/>
      <c r="AF21" s="814"/>
      <c r="AG21" s="811"/>
      <c r="AH21" s="1141"/>
      <c r="AI21" s="238"/>
      <c r="AJ21" s="238"/>
      <c r="AK21" s="238"/>
      <c r="AL21" s="238"/>
      <c r="AM21" s="248"/>
      <c r="AN21" s="248"/>
    </row>
    <row r="22" spans="1:40" s="56" customFormat="1" ht="15.75" thickBot="1">
      <c r="A22" s="26" t="s">
        <v>260</v>
      </c>
      <c r="B22" s="26" t="s">
        <v>261</v>
      </c>
      <c r="C22" s="170" t="s">
        <v>143</v>
      </c>
      <c r="D22" s="173">
        <v>20</v>
      </c>
      <c r="E22" s="157">
        <f t="shared" si="0"/>
        <v>6</v>
      </c>
      <c r="F22" s="174">
        <f t="shared" si="6"/>
        <v>18</v>
      </c>
      <c r="G22" s="979">
        <v>10</v>
      </c>
      <c r="H22" s="176"/>
      <c r="I22" s="973"/>
      <c r="J22" s="881">
        <v>6</v>
      </c>
      <c r="K22" s="882"/>
      <c r="L22" s="883"/>
      <c r="M22" s="1193">
        <f t="shared" si="3"/>
        <v>2</v>
      </c>
      <c r="N22" s="607">
        <f t="shared" si="1"/>
        <v>4</v>
      </c>
      <c r="O22" s="608">
        <f t="shared" si="2"/>
        <v>0</v>
      </c>
      <c r="P22" s="834">
        <f t="shared" si="5"/>
        <v>0</v>
      </c>
      <c r="Q22" s="605"/>
      <c r="R22" s="423"/>
      <c r="S22" s="424"/>
      <c r="T22" s="425">
        <v>4</v>
      </c>
      <c r="U22" s="423">
        <v>2</v>
      </c>
      <c r="V22" s="424"/>
      <c r="W22" s="1198"/>
      <c r="X22" s="744"/>
      <c r="Y22" s="728"/>
      <c r="Z22" s="732"/>
      <c r="AA22" s="730"/>
      <c r="AB22" s="765"/>
      <c r="AC22" s="745"/>
      <c r="AD22" s="578"/>
      <c r="AE22" s="730"/>
      <c r="AF22" s="813"/>
      <c r="AG22" s="810"/>
      <c r="AH22" s="1142"/>
      <c r="AI22" s="238"/>
      <c r="AJ22" s="238"/>
      <c r="AK22" s="238"/>
      <c r="AL22" s="238"/>
      <c r="AM22" s="248"/>
      <c r="AN22" s="248"/>
    </row>
    <row r="23" spans="1:40" s="56" customFormat="1" ht="15.75" thickBot="1">
      <c r="A23" s="26" t="s">
        <v>518</v>
      </c>
      <c r="B23" s="26" t="s">
        <v>484</v>
      </c>
      <c r="C23" s="170" t="s">
        <v>284</v>
      </c>
      <c r="D23" s="173">
        <v>20</v>
      </c>
      <c r="E23" s="157">
        <f t="shared" si="0"/>
        <v>6</v>
      </c>
      <c r="F23" s="174">
        <f t="shared" si="6"/>
        <v>6</v>
      </c>
      <c r="G23" s="175"/>
      <c r="H23" s="176"/>
      <c r="I23" s="974"/>
      <c r="J23" s="177"/>
      <c r="K23" s="832"/>
      <c r="L23" s="859"/>
      <c r="M23" s="1193">
        <f t="shared" si="3"/>
        <v>6</v>
      </c>
      <c r="N23" s="607">
        <f t="shared" si="1"/>
        <v>0</v>
      </c>
      <c r="O23" s="608">
        <f t="shared" si="2"/>
        <v>0</v>
      </c>
      <c r="P23" s="834">
        <f t="shared" si="5"/>
        <v>0</v>
      </c>
      <c r="Q23" s="605"/>
      <c r="R23" s="423">
        <v>6</v>
      </c>
      <c r="S23" s="424"/>
      <c r="T23" s="425"/>
      <c r="U23" s="423"/>
      <c r="V23" s="424"/>
      <c r="W23" s="1198"/>
      <c r="X23" s="745"/>
      <c r="Y23" s="729"/>
      <c r="Z23" s="733"/>
      <c r="AA23" s="730"/>
      <c r="AB23" s="765"/>
      <c r="AC23" s="745"/>
      <c r="AD23" s="578"/>
      <c r="AE23" s="730"/>
      <c r="AF23" s="813"/>
      <c r="AG23" s="810"/>
      <c r="AH23" s="1142"/>
      <c r="AI23" s="238"/>
      <c r="AJ23" s="238"/>
      <c r="AK23" s="238"/>
      <c r="AL23" s="238"/>
      <c r="AM23" s="248"/>
      <c r="AN23" s="248"/>
    </row>
    <row r="24" spans="1:40" s="56" customFormat="1" ht="15.75" thickBot="1">
      <c r="A24" s="26" t="s">
        <v>503</v>
      </c>
      <c r="B24" s="26" t="s">
        <v>401</v>
      </c>
      <c r="C24" s="170" t="s">
        <v>271</v>
      </c>
      <c r="D24" s="173">
        <v>23</v>
      </c>
      <c r="E24" s="157">
        <f t="shared" si="0"/>
        <v>4</v>
      </c>
      <c r="F24" s="174">
        <f t="shared" si="6"/>
        <v>4</v>
      </c>
      <c r="G24" s="175"/>
      <c r="H24" s="176"/>
      <c r="I24" s="973"/>
      <c r="J24" s="177"/>
      <c r="K24" s="832"/>
      <c r="L24" s="859"/>
      <c r="M24" s="1193">
        <f t="shared" si="3"/>
        <v>4</v>
      </c>
      <c r="N24" s="607">
        <f t="shared" si="1"/>
        <v>0</v>
      </c>
      <c r="O24" s="608">
        <f t="shared" si="2"/>
        <v>0</v>
      </c>
      <c r="P24" s="834">
        <f t="shared" si="5"/>
        <v>0</v>
      </c>
      <c r="Q24" s="833"/>
      <c r="R24" s="426"/>
      <c r="S24" s="427"/>
      <c r="T24" s="428"/>
      <c r="U24" s="423"/>
      <c r="V24" s="424"/>
      <c r="W24" s="1198">
        <v>4</v>
      </c>
      <c r="X24" s="745"/>
      <c r="Y24" s="730"/>
      <c r="Z24" s="733"/>
      <c r="AA24" s="730" t="s">
        <v>25</v>
      </c>
      <c r="AB24" s="765"/>
      <c r="AC24" s="745"/>
      <c r="AD24" s="769"/>
      <c r="AE24" s="730"/>
      <c r="AF24" s="813"/>
      <c r="AG24" s="810"/>
      <c r="AH24" s="1142"/>
      <c r="AI24" s="238"/>
      <c r="AJ24" s="238"/>
      <c r="AK24" s="238"/>
      <c r="AL24" s="238"/>
      <c r="AM24" s="248"/>
      <c r="AN24" s="248"/>
    </row>
    <row r="25" spans="1:40" s="56" customFormat="1" ht="15.75" thickBot="1">
      <c r="A25" s="26" t="s">
        <v>178</v>
      </c>
      <c r="B25" s="26" t="s">
        <v>66</v>
      </c>
      <c r="C25" s="170" t="s">
        <v>7</v>
      </c>
      <c r="D25" s="173">
        <v>24</v>
      </c>
      <c r="E25" s="157">
        <f t="shared" si="0"/>
        <v>2</v>
      </c>
      <c r="F25" s="174">
        <f t="shared" si="6"/>
        <v>34</v>
      </c>
      <c r="G25" s="175"/>
      <c r="H25" s="176"/>
      <c r="I25" s="973"/>
      <c r="J25" s="881">
        <v>4</v>
      </c>
      <c r="K25" s="1255">
        <v>20</v>
      </c>
      <c r="L25" s="883">
        <v>10</v>
      </c>
      <c r="M25" s="1193">
        <f t="shared" si="3"/>
        <v>0</v>
      </c>
      <c r="N25" s="607">
        <f t="shared" si="1"/>
        <v>2</v>
      </c>
      <c r="O25" s="608">
        <f t="shared" si="2"/>
        <v>0</v>
      </c>
      <c r="P25" s="834">
        <f t="shared" si="5"/>
        <v>0</v>
      </c>
      <c r="Q25" s="605"/>
      <c r="R25" s="423"/>
      <c r="S25" s="424"/>
      <c r="T25" s="425">
        <v>2</v>
      </c>
      <c r="U25" s="423"/>
      <c r="V25" s="424"/>
      <c r="W25" s="1198"/>
      <c r="X25" s="745"/>
      <c r="Y25" s="729"/>
      <c r="Z25" s="733"/>
      <c r="AA25" s="730"/>
      <c r="AB25" s="766"/>
      <c r="AC25" s="744"/>
      <c r="AD25" s="578"/>
      <c r="AE25" s="809"/>
      <c r="AF25" s="814"/>
      <c r="AG25" s="811"/>
      <c r="AH25" s="1141"/>
      <c r="AI25" s="238"/>
      <c r="AJ25" s="238"/>
      <c r="AK25" s="238"/>
      <c r="AL25" s="238"/>
      <c r="AM25" s="248"/>
      <c r="AN25" s="248"/>
    </row>
    <row r="26" spans="1:40" s="56" customFormat="1" ht="15.75" thickBot="1">
      <c r="A26" s="26" t="s">
        <v>180</v>
      </c>
      <c r="B26" s="26" t="s">
        <v>171</v>
      </c>
      <c r="C26" s="170" t="s">
        <v>143</v>
      </c>
      <c r="D26" s="173">
        <v>24</v>
      </c>
      <c r="E26" s="157">
        <f t="shared" si="0"/>
        <v>2</v>
      </c>
      <c r="F26" s="174">
        <f t="shared" si="6"/>
        <v>12</v>
      </c>
      <c r="G26" s="175"/>
      <c r="H26" s="176"/>
      <c r="I26" s="973"/>
      <c r="J26" s="881"/>
      <c r="K26" s="882"/>
      <c r="L26" s="883">
        <v>10</v>
      </c>
      <c r="M26" s="1193">
        <f t="shared" si="3"/>
        <v>2</v>
      </c>
      <c r="N26" s="607">
        <f t="shared" si="1"/>
        <v>0</v>
      </c>
      <c r="O26" s="608">
        <f t="shared" si="2"/>
        <v>0</v>
      </c>
      <c r="P26" s="834">
        <f t="shared" si="5"/>
        <v>0</v>
      </c>
      <c r="Q26" s="605"/>
      <c r="R26" s="423">
        <v>2</v>
      </c>
      <c r="S26" s="424"/>
      <c r="T26" s="425"/>
      <c r="U26" s="423"/>
      <c r="V26" s="424"/>
      <c r="W26" s="1198"/>
      <c r="X26" s="744"/>
      <c r="Y26" s="728"/>
      <c r="Z26" s="732"/>
      <c r="AA26" s="730"/>
      <c r="AB26" s="766"/>
      <c r="AC26" s="744"/>
      <c r="AD26" s="578"/>
      <c r="AE26" s="809"/>
      <c r="AF26" s="814"/>
      <c r="AG26" s="811"/>
      <c r="AH26" s="1141"/>
      <c r="AI26" s="238"/>
      <c r="AJ26" s="238"/>
      <c r="AK26" s="238"/>
      <c r="AL26" s="238"/>
      <c r="AM26" s="248"/>
      <c r="AN26" s="248"/>
    </row>
    <row r="27" spans="1:40" s="56" customFormat="1" ht="15.75" thickBot="1">
      <c r="A27" s="26" t="s">
        <v>514</v>
      </c>
      <c r="B27" s="26" t="s">
        <v>485</v>
      </c>
      <c r="C27" s="170" t="s">
        <v>237</v>
      </c>
      <c r="D27" s="173">
        <v>24</v>
      </c>
      <c r="E27" s="157">
        <f t="shared" si="0"/>
        <v>2</v>
      </c>
      <c r="F27" s="174">
        <f t="shared" si="6"/>
        <v>4</v>
      </c>
      <c r="G27" s="175"/>
      <c r="H27" s="176"/>
      <c r="I27" s="974"/>
      <c r="J27" s="177"/>
      <c r="K27" s="832">
        <v>2</v>
      </c>
      <c r="L27" s="859"/>
      <c r="M27" s="1193">
        <f t="shared" si="3"/>
        <v>0</v>
      </c>
      <c r="N27" s="607">
        <f t="shared" si="1"/>
        <v>0</v>
      </c>
      <c r="O27" s="608">
        <f t="shared" si="2"/>
        <v>0</v>
      </c>
      <c r="P27" s="834">
        <f t="shared" si="5"/>
        <v>2</v>
      </c>
      <c r="Q27" s="605"/>
      <c r="R27" s="423"/>
      <c r="S27" s="424"/>
      <c r="T27" s="425"/>
      <c r="U27" s="423"/>
      <c r="V27" s="424">
        <v>2</v>
      </c>
      <c r="W27" s="1198"/>
      <c r="X27" s="745"/>
      <c r="Y27" s="729"/>
      <c r="Z27" s="733"/>
      <c r="AA27" s="730" t="s">
        <v>25</v>
      </c>
      <c r="AB27" s="766"/>
      <c r="AC27" s="744"/>
      <c r="AD27" s="578"/>
      <c r="AE27" s="809"/>
      <c r="AF27" s="814"/>
      <c r="AG27" s="811"/>
      <c r="AH27" s="1141"/>
      <c r="AI27" s="238"/>
      <c r="AJ27" s="238"/>
      <c r="AK27" s="238"/>
      <c r="AL27" s="238"/>
      <c r="AM27" s="248"/>
      <c r="AN27" s="248"/>
    </row>
    <row r="28" spans="1:40" s="56" customFormat="1" ht="15.75" thickBot="1">
      <c r="A28" s="26" t="s">
        <v>641</v>
      </c>
      <c r="B28" s="26" t="s">
        <v>642</v>
      </c>
      <c r="C28" s="170" t="s">
        <v>168</v>
      </c>
      <c r="D28" s="173">
        <v>24</v>
      </c>
      <c r="E28" s="157">
        <f t="shared" si="0"/>
        <v>2</v>
      </c>
      <c r="F28" s="174">
        <f t="shared" si="6"/>
        <v>2</v>
      </c>
      <c r="G28" s="175"/>
      <c r="H28" s="176"/>
      <c r="I28" s="973"/>
      <c r="J28" s="175"/>
      <c r="K28" s="1236"/>
      <c r="L28" s="866"/>
      <c r="M28" s="1193">
        <f t="shared" si="3"/>
        <v>2</v>
      </c>
      <c r="N28" s="607">
        <f t="shared" si="1"/>
        <v>0</v>
      </c>
      <c r="O28" s="608">
        <f t="shared" si="2"/>
        <v>0</v>
      </c>
      <c r="P28" s="834">
        <f t="shared" si="5"/>
        <v>0</v>
      </c>
      <c r="Q28" s="605"/>
      <c r="R28" s="423"/>
      <c r="S28" s="424"/>
      <c r="T28" s="425"/>
      <c r="U28" s="423"/>
      <c r="V28" s="424"/>
      <c r="W28" s="1198">
        <v>2</v>
      </c>
      <c r="X28" s="1237"/>
      <c r="Y28" s="1238"/>
      <c r="Z28" s="1239"/>
      <c r="AA28" s="730" t="s">
        <v>25</v>
      </c>
      <c r="AB28" s="765"/>
      <c r="AC28" s="745"/>
      <c r="AD28" s="578"/>
      <c r="AE28" s="730"/>
      <c r="AF28" s="813"/>
      <c r="AG28" s="810"/>
      <c r="AH28" s="1142"/>
      <c r="AI28" s="238"/>
      <c r="AJ28" s="238"/>
      <c r="AK28" s="238"/>
      <c r="AL28" s="238"/>
      <c r="AM28" s="248"/>
      <c r="AN28" s="248"/>
    </row>
    <row r="29" spans="1:40" s="56" customFormat="1" ht="15.75" thickBot="1">
      <c r="A29" s="26" t="s">
        <v>515</v>
      </c>
      <c r="B29" s="26" t="s">
        <v>374</v>
      </c>
      <c r="C29" s="170" t="s">
        <v>285</v>
      </c>
      <c r="D29" s="173">
        <v>28</v>
      </c>
      <c r="E29" s="157">
        <f t="shared" si="0"/>
        <v>1</v>
      </c>
      <c r="F29" s="174">
        <f t="shared" si="6"/>
        <v>28</v>
      </c>
      <c r="G29" s="979"/>
      <c r="H29" s="178"/>
      <c r="I29" s="973"/>
      <c r="J29" s="881">
        <v>28</v>
      </c>
      <c r="K29" s="882"/>
      <c r="L29" s="883"/>
      <c r="M29" s="1193">
        <f t="shared" si="3"/>
        <v>0</v>
      </c>
      <c r="N29" s="607">
        <f t="shared" si="1"/>
        <v>1</v>
      </c>
      <c r="O29" s="608">
        <f t="shared" si="2"/>
        <v>0</v>
      </c>
      <c r="P29" s="834">
        <f t="shared" si="5"/>
        <v>0</v>
      </c>
      <c r="Q29" s="605"/>
      <c r="R29" s="423"/>
      <c r="S29" s="424"/>
      <c r="T29" s="425">
        <v>1</v>
      </c>
      <c r="U29" s="423"/>
      <c r="V29" s="424"/>
      <c r="W29" s="1198"/>
      <c r="X29" s="744"/>
      <c r="Y29" s="728"/>
      <c r="Z29" s="732"/>
      <c r="AA29" s="730"/>
      <c r="AB29" s="766"/>
      <c r="AC29" s="744"/>
      <c r="AD29" s="578"/>
      <c r="AE29" s="809"/>
      <c r="AF29" s="814"/>
      <c r="AG29" s="811"/>
      <c r="AH29" s="1141"/>
      <c r="AI29" s="238"/>
      <c r="AJ29" s="238"/>
      <c r="AK29" s="238"/>
      <c r="AL29" s="238"/>
      <c r="AM29" s="248"/>
      <c r="AN29" s="248"/>
    </row>
    <row r="30" spans="1:40" s="56" customFormat="1" ht="15.75" thickBot="1">
      <c r="A30" s="26" t="s">
        <v>403</v>
      </c>
      <c r="B30" s="26" t="s">
        <v>496</v>
      </c>
      <c r="C30" s="170" t="s">
        <v>281</v>
      </c>
      <c r="D30" s="173"/>
      <c r="E30" s="157">
        <f t="shared" si="0"/>
        <v>0</v>
      </c>
      <c r="F30" s="174">
        <f t="shared" si="6"/>
        <v>0</v>
      </c>
      <c r="G30" s="175"/>
      <c r="H30" s="176"/>
      <c r="I30" s="973"/>
      <c r="J30" s="177"/>
      <c r="K30" s="882"/>
      <c r="L30" s="859"/>
      <c r="M30" s="1193">
        <f t="shared" si="3"/>
        <v>0</v>
      </c>
      <c r="N30" s="607">
        <f t="shared" si="1"/>
        <v>0</v>
      </c>
      <c r="O30" s="608">
        <f t="shared" si="2"/>
        <v>0</v>
      </c>
      <c r="P30" s="834">
        <f t="shared" si="5"/>
        <v>0</v>
      </c>
      <c r="Q30" s="605"/>
      <c r="R30" s="423"/>
      <c r="S30" s="424"/>
      <c r="T30" s="425"/>
      <c r="U30" s="423"/>
      <c r="V30" s="424"/>
      <c r="W30" s="1198"/>
      <c r="X30" s="744"/>
      <c r="Y30" s="728"/>
      <c r="Z30" s="732"/>
      <c r="AA30" s="730"/>
      <c r="AB30" s="766"/>
      <c r="AC30" s="744"/>
      <c r="AD30" s="578"/>
      <c r="AE30" s="809"/>
      <c r="AF30" s="814"/>
      <c r="AG30" s="811"/>
      <c r="AH30" s="1141"/>
      <c r="AI30" s="238"/>
      <c r="AJ30" s="238"/>
      <c r="AK30" s="238"/>
      <c r="AL30" s="238"/>
      <c r="AM30" s="248"/>
      <c r="AN30" s="248"/>
    </row>
    <row r="31" spans="1:40" s="56" customFormat="1" ht="15.75" thickBot="1">
      <c r="A31" s="26" t="s">
        <v>525</v>
      </c>
      <c r="B31" s="26" t="s">
        <v>526</v>
      </c>
      <c r="C31" s="170" t="s">
        <v>8</v>
      </c>
      <c r="D31" s="173"/>
      <c r="E31" s="157">
        <f t="shared" si="0"/>
        <v>0</v>
      </c>
      <c r="F31" s="174">
        <f t="shared" si="6"/>
        <v>20</v>
      </c>
      <c r="G31" s="175">
        <v>10</v>
      </c>
      <c r="H31" s="176">
        <v>10</v>
      </c>
      <c r="I31" s="973"/>
      <c r="J31" s="177"/>
      <c r="K31" s="177"/>
      <c r="L31" s="859"/>
      <c r="M31" s="1193">
        <f t="shared" si="3"/>
        <v>0</v>
      </c>
      <c r="N31" s="607">
        <f t="shared" si="1"/>
        <v>0</v>
      </c>
      <c r="O31" s="608">
        <f t="shared" si="2"/>
        <v>0</v>
      </c>
      <c r="P31" s="834">
        <f t="shared" si="5"/>
        <v>0</v>
      </c>
      <c r="Q31" s="605"/>
      <c r="R31" s="423"/>
      <c r="S31" s="424"/>
      <c r="T31" s="425"/>
      <c r="U31" s="423"/>
      <c r="V31" s="424"/>
      <c r="W31" s="1198"/>
      <c r="X31" s="744"/>
      <c r="Y31" s="728"/>
      <c r="Z31" s="732"/>
      <c r="AA31" s="730"/>
      <c r="AB31" s="766"/>
      <c r="AC31" s="744"/>
      <c r="AD31" s="578"/>
      <c r="AE31" s="809"/>
      <c r="AF31" s="814"/>
      <c r="AG31" s="811"/>
      <c r="AH31" s="1141"/>
      <c r="AI31" s="238"/>
      <c r="AJ31" s="238"/>
      <c r="AK31" s="238"/>
      <c r="AL31" s="238"/>
      <c r="AM31" s="248"/>
      <c r="AN31" s="248"/>
    </row>
    <row r="32" spans="1:40" s="56" customFormat="1" ht="15.75" thickBot="1">
      <c r="A32" s="1114" t="s">
        <v>499</v>
      </c>
      <c r="B32" s="1114" t="s">
        <v>401</v>
      </c>
      <c r="C32" s="1115" t="s">
        <v>161</v>
      </c>
      <c r="D32" s="173"/>
      <c r="E32" s="157">
        <f t="shared" si="0"/>
        <v>0</v>
      </c>
      <c r="F32" s="174">
        <f t="shared" si="6"/>
        <v>0</v>
      </c>
      <c r="G32" s="175"/>
      <c r="H32" s="176"/>
      <c r="I32" s="973"/>
      <c r="J32" s="177"/>
      <c r="K32" s="832"/>
      <c r="L32" s="859"/>
      <c r="M32" s="1193">
        <f t="shared" si="3"/>
        <v>0</v>
      </c>
      <c r="N32" s="607">
        <f t="shared" si="1"/>
        <v>0</v>
      </c>
      <c r="O32" s="608">
        <f t="shared" si="2"/>
        <v>0</v>
      </c>
      <c r="P32" s="834">
        <f t="shared" si="5"/>
        <v>0</v>
      </c>
      <c r="Q32" s="605"/>
      <c r="R32" s="423"/>
      <c r="S32" s="424"/>
      <c r="T32" s="425"/>
      <c r="U32" s="423"/>
      <c r="V32" s="424"/>
      <c r="W32" s="1198"/>
      <c r="X32" s="745"/>
      <c r="Y32" s="729"/>
      <c r="Z32" s="733"/>
      <c r="AA32" s="730"/>
      <c r="AB32" s="766"/>
      <c r="AC32" s="744"/>
      <c r="AD32" s="578"/>
      <c r="AE32" s="809"/>
      <c r="AF32" s="814"/>
      <c r="AG32" s="811"/>
      <c r="AH32" s="1141"/>
      <c r="AI32" s="238"/>
      <c r="AJ32" s="238"/>
      <c r="AK32" s="238"/>
      <c r="AL32" s="238"/>
      <c r="AM32" s="248"/>
      <c r="AN32" s="248"/>
    </row>
    <row r="33" spans="1:40" s="56" customFormat="1" ht="15.75" thickBot="1">
      <c r="A33" s="26" t="s">
        <v>245</v>
      </c>
      <c r="B33" s="26" t="s">
        <v>246</v>
      </c>
      <c r="C33" s="170" t="s">
        <v>18</v>
      </c>
      <c r="D33" s="173"/>
      <c r="E33" s="157">
        <f t="shared" si="0"/>
        <v>0</v>
      </c>
      <c r="F33" s="174">
        <f t="shared" si="6"/>
        <v>12</v>
      </c>
      <c r="G33" s="175"/>
      <c r="H33" s="176"/>
      <c r="I33" s="973"/>
      <c r="J33" s="881">
        <v>2</v>
      </c>
      <c r="K33" s="882"/>
      <c r="L33" s="883">
        <v>10</v>
      </c>
      <c r="M33" s="1193">
        <f t="shared" si="3"/>
        <v>0</v>
      </c>
      <c r="N33" s="607">
        <f t="shared" si="1"/>
        <v>0</v>
      </c>
      <c r="O33" s="608">
        <f t="shared" si="2"/>
        <v>0</v>
      </c>
      <c r="P33" s="834">
        <f t="shared" si="5"/>
        <v>0</v>
      </c>
      <c r="Q33" s="605"/>
      <c r="R33" s="423"/>
      <c r="S33" s="424"/>
      <c r="T33" s="425"/>
      <c r="U33" s="423"/>
      <c r="V33" s="424"/>
      <c r="W33" s="1198"/>
      <c r="X33" s="745"/>
      <c r="Y33" s="729"/>
      <c r="Z33" s="733"/>
      <c r="AA33" s="730"/>
      <c r="AB33" s="766"/>
      <c r="AC33" s="744"/>
      <c r="AD33" s="578"/>
      <c r="AE33" s="809"/>
      <c r="AF33" s="814"/>
      <c r="AG33" s="811"/>
      <c r="AH33" s="1141"/>
      <c r="AI33" s="238"/>
      <c r="AJ33" s="238"/>
      <c r="AK33" s="238"/>
      <c r="AL33" s="238"/>
      <c r="AM33" s="248"/>
      <c r="AN33" s="248"/>
    </row>
    <row r="34" spans="1:40" s="56" customFormat="1" ht="15.75" thickBot="1">
      <c r="A34" s="26" t="s">
        <v>501</v>
      </c>
      <c r="B34" s="26" t="s">
        <v>495</v>
      </c>
      <c r="C34" s="170" t="s">
        <v>267</v>
      </c>
      <c r="D34" s="173"/>
      <c r="E34" s="157">
        <f aca="true" t="shared" si="7" ref="E34:E68">SUM(M34,N34,P34)</f>
        <v>0</v>
      </c>
      <c r="F34" s="174">
        <f t="shared" si="6"/>
        <v>0</v>
      </c>
      <c r="G34" s="175"/>
      <c r="H34" s="176"/>
      <c r="I34" s="973"/>
      <c r="J34" s="177"/>
      <c r="K34" s="832"/>
      <c r="L34" s="859"/>
      <c r="M34" s="1193">
        <f t="shared" si="3"/>
        <v>0</v>
      </c>
      <c r="N34" s="607">
        <f aca="true" t="shared" si="8" ref="N34:N68">SUM(T34,AB34,AG34,AK34)</f>
        <v>0</v>
      </c>
      <c r="O34" s="608">
        <f aca="true" t="shared" si="9" ref="O34:O68">SUM(Q34,Y34,AF34,AJ34)</f>
        <v>0</v>
      </c>
      <c r="P34" s="834">
        <f t="shared" si="5"/>
        <v>0</v>
      </c>
      <c r="Q34" s="605"/>
      <c r="R34" s="423"/>
      <c r="S34" s="424"/>
      <c r="T34" s="425"/>
      <c r="U34" s="423"/>
      <c r="V34" s="424"/>
      <c r="W34" s="1198"/>
      <c r="X34" s="745"/>
      <c r="Y34" s="729"/>
      <c r="Z34" s="733"/>
      <c r="AA34" s="730"/>
      <c r="AB34" s="766"/>
      <c r="AC34" s="744"/>
      <c r="AD34" s="578"/>
      <c r="AE34" s="809"/>
      <c r="AF34" s="814"/>
      <c r="AG34" s="811"/>
      <c r="AH34" s="1141"/>
      <c r="AI34" s="238"/>
      <c r="AJ34" s="238"/>
      <c r="AK34" s="238"/>
      <c r="AL34" s="238"/>
      <c r="AM34" s="248"/>
      <c r="AN34" s="248"/>
    </row>
    <row r="35" spans="1:40" s="56" customFormat="1" ht="15.75" thickBot="1">
      <c r="A35" s="26" t="s">
        <v>500</v>
      </c>
      <c r="B35" s="26" t="s">
        <v>386</v>
      </c>
      <c r="C35" s="170" t="s">
        <v>284</v>
      </c>
      <c r="D35" s="173"/>
      <c r="E35" s="157">
        <f t="shared" si="7"/>
        <v>0</v>
      </c>
      <c r="F35" s="174">
        <f t="shared" si="6"/>
        <v>0</v>
      </c>
      <c r="G35" s="175"/>
      <c r="H35" s="176"/>
      <c r="I35" s="973"/>
      <c r="J35" s="177"/>
      <c r="K35" s="832"/>
      <c r="L35" s="859"/>
      <c r="M35" s="1193">
        <f t="shared" si="3"/>
        <v>0</v>
      </c>
      <c r="N35" s="607">
        <f t="shared" si="8"/>
        <v>0</v>
      </c>
      <c r="O35" s="608">
        <f t="shared" si="9"/>
        <v>0</v>
      </c>
      <c r="P35" s="834">
        <f t="shared" si="5"/>
        <v>0</v>
      </c>
      <c r="Q35" s="833"/>
      <c r="R35" s="426"/>
      <c r="S35" s="427"/>
      <c r="T35" s="428"/>
      <c r="U35" s="423"/>
      <c r="V35" s="424"/>
      <c r="W35" s="1198"/>
      <c r="X35" s="745"/>
      <c r="Y35" s="730"/>
      <c r="Z35" s="733"/>
      <c r="AA35" s="730"/>
      <c r="AB35" s="766"/>
      <c r="AC35" s="744"/>
      <c r="AD35" s="578"/>
      <c r="AE35" s="809"/>
      <c r="AF35" s="814"/>
      <c r="AG35" s="811"/>
      <c r="AH35" s="1141"/>
      <c r="AI35" s="238"/>
      <c r="AJ35" s="238"/>
      <c r="AK35" s="238"/>
      <c r="AL35" s="238"/>
      <c r="AM35" s="248"/>
      <c r="AN35" s="248"/>
    </row>
    <row r="36" spans="1:40" s="56" customFormat="1" ht="15.75" thickBot="1">
      <c r="A36" s="26" t="s">
        <v>238</v>
      </c>
      <c r="B36" s="26" t="s">
        <v>239</v>
      </c>
      <c r="C36" s="170" t="s">
        <v>139</v>
      </c>
      <c r="D36" s="173"/>
      <c r="E36" s="157">
        <f t="shared" si="7"/>
        <v>0</v>
      </c>
      <c r="F36" s="174">
        <f t="shared" si="6"/>
        <v>0</v>
      </c>
      <c r="G36" s="175"/>
      <c r="H36" s="176"/>
      <c r="I36" s="973"/>
      <c r="J36" s="177"/>
      <c r="K36" s="832"/>
      <c r="L36" s="859"/>
      <c r="M36" s="1193">
        <f t="shared" si="3"/>
        <v>0</v>
      </c>
      <c r="N36" s="607">
        <f t="shared" si="8"/>
        <v>0</v>
      </c>
      <c r="O36" s="608">
        <f t="shared" si="9"/>
        <v>0</v>
      </c>
      <c r="P36" s="834">
        <f t="shared" si="5"/>
        <v>0</v>
      </c>
      <c r="Q36" s="605"/>
      <c r="R36" s="423"/>
      <c r="S36" s="424"/>
      <c r="T36" s="425"/>
      <c r="U36" s="423"/>
      <c r="V36" s="424"/>
      <c r="W36" s="1198"/>
      <c r="X36" s="744"/>
      <c r="Y36" s="728"/>
      <c r="Z36" s="732"/>
      <c r="AA36" s="730"/>
      <c r="AB36" s="766"/>
      <c r="AC36" s="744"/>
      <c r="AD36" s="578"/>
      <c r="AE36" s="809"/>
      <c r="AF36" s="814"/>
      <c r="AG36" s="811"/>
      <c r="AH36" s="1141"/>
      <c r="AI36" s="238"/>
      <c r="AJ36" s="238"/>
      <c r="AK36" s="238"/>
      <c r="AL36" s="238"/>
      <c r="AM36" s="248"/>
      <c r="AN36" s="248"/>
    </row>
    <row r="37" spans="1:40" s="56" customFormat="1" ht="15.75" thickBot="1">
      <c r="A37" s="26" t="s">
        <v>253</v>
      </c>
      <c r="B37" s="26" t="s">
        <v>254</v>
      </c>
      <c r="C37" s="170" t="s">
        <v>168</v>
      </c>
      <c r="D37" s="173"/>
      <c r="E37" s="157">
        <f t="shared" si="7"/>
        <v>0</v>
      </c>
      <c r="F37" s="174">
        <f t="shared" si="6"/>
        <v>10</v>
      </c>
      <c r="G37" s="175"/>
      <c r="H37" s="176"/>
      <c r="I37" s="973"/>
      <c r="J37" s="881"/>
      <c r="K37" s="882"/>
      <c r="L37" s="883">
        <v>10</v>
      </c>
      <c r="M37" s="1193">
        <f t="shared" si="3"/>
        <v>0</v>
      </c>
      <c r="N37" s="607">
        <f t="shared" si="8"/>
        <v>0</v>
      </c>
      <c r="O37" s="608">
        <f t="shared" si="9"/>
        <v>0</v>
      </c>
      <c r="P37" s="834">
        <f t="shared" si="5"/>
        <v>0</v>
      </c>
      <c r="Q37" s="605"/>
      <c r="R37" s="423"/>
      <c r="S37" s="424"/>
      <c r="T37" s="425"/>
      <c r="U37" s="423"/>
      <c r="V37" s="424"/>
      <c r="W37" s="1198"/>
      <c r="X37" s="744"/>
      <c r="Y37" s="728"/>
      <c r="Z37" s="732"/>
      <c r="AA37" s="730"/>
      <c r="AB37" s="765"/>
      <c r="AC37" s="745"/>
      <c r="AD37" s="578"/>
      <c r="AE37" s="730"/>
      <c r="AF37" s="813"/>
      <c r="AG37" s="810"/>
      <c r="AH37" s="1142"/>
      <c r="AI37" s="238"/>
      <c r="AJ37" s="238"/>
      <c r="AK37" s="238"/>
      <c r="AL37" s="238"/>
      <c r="AM37" s="248"/>
      <c r="AN37" s="248"/>
    </row>
    <row r="38" spans="1:40" s="56" customFormat="1" ht="15.75" thickBot="1">
      <c r="A38" s="26" t="s">
        <v>175</v>
      </c>
      <c r="B38" s="26" t="s">
        <v>19</v>
      </c>
      <c r="C38" s="170" t="s">
        <v>160</v>
      </c>
      <c r="D38" s="173"/>
      <c r="E38" s="157">
        <f t="shared" si="7"/>
        <v>0</v>
      </c>
      <c r="F38" s="174">
        <f t="shared" si="6"/>
        <v>43</v>
      </c>
      <c r="G38" s="175"/>
      <c r="H38" s="176"/>
      <c r="I38" s="973"/>
      <c r="J38" s="881"/>
      <c r="K38" s="1255">
        <v>33</v>
      </c>
      <c r="L38" s="883">
        <v>10</v>
      </c>
      <c r="M38" s="1193">
        <f t="shared" si="3"/>
        <v>0</v>
      </c>
      <c r="N38" s="607">
        <f t="shared" si="8"/>
        <v>0</v>
      </c>
      <c r="O38" s="608">
        <f t="shared" si="9"/>
        <v>0</v>
      </c>
      <c r="P38" s="834">
        <f t="shared" si="5"/>
        <v>0</v>
      </c>
      <c r="Q38" s="605"/>
      <c r="R38" s="423"/>
      <c r="S38" s="424"/>
      <c r="T38" s="425"/>
      <c r="U38" s="423"/>
      <c r="V38" s="424"/>
      <c r="W38" s="1198"/>
      <c r="X38" s="744"/>
      <c r="Y38" s="728"/>
      <c r="Z38" s="732"/>
      <c r="AA38" s="730"/>
      <c r="AB38" s="765"/>
      <c r="AC38" s="745"/>
      <c r="AD38" s="578"/>
      <c r="AE38" s="730"/>
      <c r="AF38" s="813"/>
      <c r="AG38" s="810"/>
      <c r="AH38" s="1142"/>
      <c r="AI38" s="238"/>
      <c r="AJ38" s="238"/>
      <c r="AK38" s="238"/>
      <c r="AL38" s="238"/>
      <c r="AM38" s="248"/>
      <c r="AN38" s="248"/>
    </row>
    <row r="39" spans="1:40" s="56" customFormat="1" ht="15.75" thickBot="1">
      <c r="A39" s="26" t="s">
        <v>176</v>
      </c>
      <c r="B39" s="26" t="s">
        <v>166</v>
      </c>
      <c r="C39" s="170" t="s">
        <v>7</v>
      </c>
      <c r="D39" s="173"/>
      <c r="E39" s="157">
        <f t="shared" si="7"/>
        <v>0</v>
      </c>
      <c r="F39" s="174">
        <f t="shared" si="6"/>
        <v>10</v>
      </c>
      <c r="G39" s="175"/>
      <c r="H39" s="176"/>
      <c r="I39" s="973"/>
      <c r="J39" s="881"/>
      <c r="K39" s="882"/>
      <c r="L39" s="883">
        <v>10</v>
      </c>
      <c r="M39" s="1193">
        <f t="shared" si="3"/>
        <v>0</v>
      </c>
      <c r="N39" s="607">
        <f t="shared" si="8"/>
        <v>0</v>
      </c>
      <c r="O39" s="608">
        <f t="shared" si="9"/>
        <v>0</v>
      </c>
      <c r="P39" s="834">
        <f t="shared" si="5"/>
        <v>0</v>
      </c>
      <c r="Q39" s="605"/>
      <c r="R39" s="423"/>
      <c r="S39" s="424"/>
      <c r="T39" s="425"/>
      <c r="U39" s="423"/>
      <c r="V39" s="424"/>
      <c r="W39" s="1198"/>
      <c r="X39" s="744"/>
      <c r="Y39" s="728"/>
      <c r="Z39" s="732"/>
      <c r="AA39" s="730"/>
      <c r="AB39" s="766"/>
      <c r="AC39" s="744"/>
      <c r="AD39" s="578"/>
      <c r="AE39" s="809"/>
      <c r="AF39" s="814"/>
      <c r="AG39" s="811"/>
      <c r="AH39" s="1141"/>
      <c r="AI39" s="238"/>
      <c r="AJ39" s="238"/>
      <c r="AK39" s="238"/>
      <c r="AL39" s="238"/>
      <c r="AM39" s="248"/>
      <c r="AN39" s="248"/>
    </row>
    <row r="40" spans="1:40" s="56" customFormat="1" ht="15.75" thickBot="1">
      <c r="A40" s="26" t="s">
        <v>177</v>
      </c>
      <c r="B40" s="26" t="s">
        <v>167</v>
      </c>
      <c r="C40" s="170" t="s">
        <v>168</v>
      </c>
      <c r="D40" s="173"/>
      <c r="E40" s="157">
        <f t="shared" si="7"/>
        <v>0</v>
      </c>
      <c r="F40" s="174">
        <f t="shared" si="6"/>
        <v>10</v>
      </c>
      <c r="G40" s="175"/>
      <c r="H40" s="176"/>
      <c r="I40" s="973"/>
      <c r="J40" s="881"/>
      <c r="K40" s="882"/>
      <c r="L40" s="883">
        <v>10</v>
      </c>
      <c r="M40" s="1193">
        <f t="shared" si="3"/>
        <v>0</v>
      </c>
      <c r="N40" s="607">
        <f t="shared" si="8"/>
        <v>0</v>
      </c>
      <c r="O40" s="608">
        <f t="shared" si="9"/>
        <v>0</v>
      </c>
      <c r="P40" s="834">
        <f t="shared" si="5"/>
        <v>0</v>
      </c>
      <c r="Q40" s="605"/>
      <c r="R40" s="423"/>
      <c r="S40" s="424"/>
      <c r="T40" s="425"/>
      <c r="U40" s="423"/>
      <c r="V40" s="424"/>
      <c r="W40" s="1198"/>
      <c r="X40" s="744"/>
      <c r="Y40" s="728"/>
      <c r="Z40" s="732"/>
      <c r="AA40" s="730"/>
      <c r="AB40" s="766"/>
      <c r="AC40" s="744"/>
      <c r="AD40" s="578"/>
      <c r="AE40" s="809"/>
      <c r="AF40" s="814"/>
      <c r="AG40" s="811"/>
      <c r="AH40" s="1141"/>
      <c r="AI40" s="238"/>
      <c r="AJ40" s="238"/>
      <c r="AK40" s="238"/>
      <c r="AL40" s="238"/>
      <c r="AM40" s="248"/>
      <c r="AN40" s="248"/>
    </row>
    <row r="41" spans="1:40" s="54" customFormat="1" ht="15.75" thickBot="1">
      <c r="A41" s="26" t="s">
        <v>179</v>
      </c>
      <c r="B41" s="26" t="s">
        <v>3</v>
      </c>
      <c r="C41" s="170" t="s">
        <v>169</v>
      </c>
      <c r="D41" s="173"/>
      <c r="E41" s="157">
        <f t="shared" si="7"/>
        <v>0</v>
      </c>
      <c r="F41" s="174">
        <f t="shared" si="6"/>
        <v>10</v>
      </c>
      <c r="G41" s="175"/>
      <c r="H41" s="176"/>
      <c r="I41" s="973"/>
      <c r="J41" s="881"/>
      <c r="K41" s="882"/>
      <c r="L41" s="883">
        <v>10</v>
      </c>
      <c r="M41" s="1193">
        <f t="shared" si="3"/>
        <v>0</v>
      </c>
      <c r="N41" s="607">
        <f t="shared" si="8"/>
        <v>0</v>
      </c>
      <c r="O41" s="608">
        <f t="shared" si="9"/>
        <v>0</v>
      </c>
      <c r="P41" s="834">
        <f t="shared" si="5"/>
        <v>0</v>
      </c>
      <c r="Q41" s="605"/>
      <c r="R41" s="423"/>
      <c r="S41" s="424"/>
      <c r="T41" s="425"/>
      <c r="U41" s="423"/>
      <c r="V41" s="424"/>
      <c r="W41" s="1198"/>
      <c r="X41" s="744"/>
      <c r="Y41" s="728"/>
      <c r="Z41" s="732"/>
      <c r="AA41" s="730"/>
      <c r="AB41" s="765"/>
      <c r="AC41" s="745"/>
      <c r="AD41" s="578"/>
      <c r="AE41" s="730"/>
      <c r="AF41" s="813"/>
      <c r="AG41" s="810"/>
      <c r="AH41" s="1142"/>
      <c r="AI41" s="238"/>
      <c r="AJ41" s="238"/>
      <c r="AK41" s="238"/>
      <c r="AL41" s="238"/>
      <c r="AM41" s="248"/>
      <c r="AN41" s="248"/>
    </row>
    <row r="42" spans="1:40" s="56" customFormat="1" ht="15.75" thickBot="1">
      <c r="A42" s="26" t="s">
        <v>185</v>
      </c>
      <c r="B42" s="26" t="s">
        <v>186</v>
      </c>
      <c r="C42" s="170" t="s">
        <v>20</v>
      </c>
      <c r="D42" s="173"/>
      <c r="E42" s="157">
        <f t="shared" si="7"/>
        <v>0</v>
      </c>
      <c r="F42" s="174">
        <f t="shared" si="6"/>
        <v>10</v>
      </c>
      <c r="G42" s="175"/>
      <c r="H42" s="176"/>
      <c r="I42" s="973"/>
      <c r="J42" s="881"/>
      <c r="K42" s="882"/>
      <c r="L42" s="883">
        <v>10</v>
      </c>
      <c r="M42" s="1193">
        <f t="shared" si="3"/>
        <v>0</v>
      </c>
      <c r="N42" s="607">
        <f t="shared" si="8"/>
        <v>0</v>
      </c>
      <c r="O42" s="608">
        <f t="shared" si="9"/>
        <v>0</v>
      </c>
      <c r="P42" s="834">
        <f t="shared" si="5"/>
        <v>0</v>
      </c>
      <c r="Q42" s="605"/>
      <c r="R42" s="423"/>
      <c r="S42" s="424"/>
      <c r="T42" s="425"/>
      <c r="U42" s="423"/>
      <c r="V42" s="424"/>
      <c r="W42" s="1198"/>
      <c r="X42" s="744"/>
      <c r="Y42" s="728"/>
      <c r="Z42" s="732"/>
      <c r="AA42" s="730"/>
      <c r="AB42" s="766"/>
      <c r="AC42" s="744"/>
      <c r="AD42" s="578"/>
      <c r="AE42" s="809"/>
      <c r="AF42" s="814"/>
      <c r="AG42" s="811"/>
      <c r="AH42" s="1141"/>
      <c r="AI42" s="238"/>
      <c r="AJ42" s="238"/>
      <c r="AK42" s="238"/>
      <c r="AL42" s="238"/>
      <c r="AM42" s="248"/>
      <c r="AN42" s="248"/>
    </row>
    <row r="43" spans="1:40" s="56" customFormat="1" ht="15.75" thickBot="1">
      <c r="A43" s="26" t="s">
        <v>187</v>
      </c>
      <c r="B43" s="26" t="s">
        <v>188</v>
      </c>
      <c r="C43" s="170" t="s">
        <v>20</v>
      </c>
      <c r="D43" s="173"/>
      <c r="E43" s="157">
        <f t="shared" si="7"/>
        <v>0</v>
      </c>
      <c r="F43" s="174">
        <f t="shared" si="6"/>
        <v>10</v>
      </c>
      <c r="G43" s="175"/>
      <c r="H43" s="176"/>
      <c r="I43" s="973"/>
      <c r="J43" s="881"/>
      <c r="K43" s="882"/>
      <c r="L43" s="883">
        <v>10</v>
      </c>
      <c r="M43" s="1193">
        <f t="shared" si="3"/>
        <v>0</v>
      </c>
      <c r="N43" s="607">
        <f t="shared" si="8"/>
        <v>0</v>
      </c>
      <c r="O43" s="608">
        <f t="shared" si="9"/>
        <v>0</v>
      </c>
      <c r="P43" s="834">
        <f t="shared" si="5"/>
        <v>0</v>
      </c>
      <c r="Q43" s="605"/>
      <c r="R43" s="423"/>
      <c r="S43" s="424"/>
      <c r="T43" s="425"/>
      <c r="U43" s="423"/>
      <c r="V43" s="424"/>
      <c r="W43" s="1198"/>
      <c r="X43" s="745"/>
      <c r="Y43" s="729"/>
      <c r="Z43" s="733"/>
      <c r="AA43" s="730"/>
      <c r="AB43" s="766"/>
      <c r="AC43" s="744"/>
      <c r="AD43" s="578"/>
      <c r="AE43" s="809"/>
      <c r="AF43" s="814"/>
      <c r="AG43" s="811"/>
      <c r="AH43" s="1141"/>
      <c r="AI43" s="238"/>
      <c r="AJ43" s="238"/>
      <c r="AK43" s="238"/>
      <c r="AL43" s="238"/>
      <c r="AM43" s="248"/>
      <c r="AN43" s="248"/>
    </row>
    <row r="44" spans="1:40" s="56" customFormat="1" ht="15.75" thickBot="1">
      <c r="A44" s="26" t="s">
        <v>195</v>
      </c>
      <c r="B44" s="26" t="s">
        <v>196</v>
      </c>
      <c r="C44" s="170" t="s">
        <v>194</v>
      </c>
      <c r="D44" s="173"/>
      <c r="E44" s="157">
        <f t="shared" si="7"/>
        <v>0</v>
      </c>
      <c r="F44" s="174">
        <f t="shared" si="6"/>
        <v>30</v>
      </c>
      <c r="G44" s="979">
        <v>10</v>
      </c>
      <c r="H44" s="176"/>
      <c r="I44" s="973">
        <v>10</v>
      </c>
      <c r="J44" s="881"/>
      <c r="K44" s="882"/>
      <c r="L44" s="883">
        <v>10</v>
      </c>
      <c r="M44" s="1193">
        <f t="shared" si="3"/>
        <v>0</v>
      </c>
      <c r="N44" s="607">
        <f t="shared" si="8"/>
        <v>0</v>
      </c>
      <c r="O44" s="608">
        <f t="shared" si="9"/>
        <v>0</v>
      </c>
      <c r="P44" s="834">
        <f t="shared" si="5"/>
        <v>0</v>
      </c>
      <c r="Q44" s="605"/>
      <c r="R44" s="423"/>
      <c r="S44" s="424"/>
      <c r="T44" s="425"/>
      <c r="U44" s="423"/>
      <c r="V44" s="424"/>
      <c r="W44" s="1198"/>
      <c r="X44" s="745"/>
      <c r="Y44" s="729"/>
      <c r="Z44" s="733"/>
      <c r="AA44" s="730"/>
      <c r="AB44" s="765"/>
      <c r="AC44" s="745"/>
      <c r="AD44" s="578"/>
      <c r="AE44" s="730"/>
      <c r="AF44" s="813"/>
      <c r="AG44" s="810"/>
      <c r="AH44" s="1142"/>
      <c r="AI44" s="238"/>
      <c r="AJ44" s="238"/>
      <c r="AK44" s="238"/>
      <c r="AL44" s="238"/>
      <c r="AM44" s="248"/>
      <c r="AN44" s="248"/>
    </row>
    <row r="45" spans="1:40" s="54" customFormat="1" ht="15.75" thickBot="1">
      <c r="A45" s="26" t="s">
        <v>135</v>
      </c>
      <c r="B45" s="26" t="s">
        <v>198</v>
      </c>
      <c r="C45" s="170" t="s">
        <v>18</v>
      </c>
      <c r="D45" s="173"/>
      <c r="E45" s="157">
        <f t="shared" si="7"/>
        <v>0</v>
      </c>
      <c r="F45" s="174">
        <f t="shared" si="6"/>
        <v>14</v>
      </c>
      <c r="G45" s="175"/>
      <c r="H45" s="176"/>
      <c r="I45" s="973"/>
      <c r="J45" s="177">
        <v>4</v>
      </c>
      <c r="K45" s="832"/>
      <c r="L45" s="859">
        <v>10</v>
      </c>
      <c r="M45" s="1193">
        <f t="shared" si="3"/>
        <v>0</v>
      </c>
      <c r="N45" s="607">
        <f t="shared" si="8"/>
        <v>0</v>
      </c>
      <c r="O45" s="608">
        <f t="shared" si="9"/>
        <v>0</v>
      </c>
      <c r="P45" s="834">
        <f t="shared" si="5"/>
        <v>0</v>
      </c>
      <c r="Q45" s="605"/>
      <c r="R45" s="423"/>
      <c r="S45" s="424"/>
      <c r="T45" s="425"/>
      <c r="U45" s="423"/>
      <c r="V45" s="424"/>
      <c r="W45" s="1198"/>
      <c r="X45" s="744"/>
      <c r="Y45" s="728"/>
      <c r="Z45" s="732"/>
      <c r="AA45" s="730"/>
      <c r="AB45" s="766"/>
      <c r="AC45" s="744"/>
      <c r="AD45" s="578"/>
      <c r="AE45" s="809"/>
      <c r="AF45" s="814"/>
      <c r="AG45" s="811"/>
      <c r="AH45" s="1141"/>
      <c r="AI45" s="238"/>
      <c r="AJ45" s="238"/>
      <c r="AK45" s="238"/>
      <c r="AL45" s="238"/>
      <c r="AM45" s="248"/>
      <c r="AN45" s="248"/>
    </row>
    <row r="46" spans="1:40" s="56" customFormat="1" ht="15.75" thickBot="1">
      <c r="A46" s="26" t="s">
        <v>199</v>
      </c>
      <c r="B46" s="26" t="s">
        <v>200</v>
      </c>
      <c r="C46" s="170" t="s">
        <v>194</v>
      </c>
      <c r="D46" s="173"/>
      <c r="E46" s="157">
        <f t="shared" si="7"/>
        <v>0</v>
      </c>
      <c r="F46" s="174">
        <f t="shared" si="6"/>
        <v>35</v>
      </c>
      <c r="G46" s="175"/>
      <c r="H46" s="176"/>
      <c r="I46" s="973"/>
      <c r="J46" s="177"/>
      <c r="K46" s="832">
        <v>25</v>
      </c>
      <c r="L46" s="859">
        <v>10</v>
      </c>
      <c r="M46" s="1193">
        <f t="shared" si="3"/>
        <v>0</v>
      </c>
      <c r="N46" s="607">
        <f t="shared" si="8"/>
        <v>0</v>
      </c>
      <c r="O46" s="608">
        <f t="shared" si="9"/>
        <v>0</v>
      </c>
      <c r="P46" s="834">
        <f t="shared" si="5"/>
        <v>0</v>
      </c>
      <c r="Q46" s="605"/>
      <c r="R46" s="423"/>
      <c r="S46" s="424"/>
      <c r="T46" s="425"/>
      <c r="U46" s="423"/>
      <c r="V46" s="424"/>
      <c r="W46" s="1198"/>
      <c r="X46" s="744"/>
      <c r="Y46" s="728"/>
      <c r="Z46" s="732"/>
      <c r="AA46" s="730"/>
      <c r="AB46" s="765"/>
      <c r="AC46" s="745"/>
      <c r="AD46" s="578"/>
      <c r="AE46" s="730"/>
      <c r="AF46" s="813"/>
      <c r="AG46" s="810"/>
      <c r="AH46" s="1142"/>
      <c r="AI46" s="238"/>
      <c r="AJ46" s="238"/>
      <c r="AK46" s="238"/>
      <c r="AL46" s="238"/>
      <c r="AM46" s="248"/>
      <c r="AN46" s="248"/>
    </row>
    <row r="47" spans="1:40" s="56" customFormat="1" ht="15.75" thickBot="1">
      <c r="A47" s="26" t="s">
        <v>210</v>
      </c>
      <c r="B47" s="26" t="s">
        <v>211</v>
      </c>
      <c r="C47" s="170" t="s">
        <v>212</v>
      </c>
      <c r="D47" s="173"/>
      <c r="E47" s="157">
        <f t="shared" si="7"/>
        <v>0</v>
      </c>
      <c r="F47" s="174">
        <f aca="true" t="shared" si="10" ref="F47:F68">SUM(G47,H47,I47,J47,K47,L47,M47,P47)</f>
        <v>12</v>
      </c>
      <c r="G47" s="175"/>
      <c r="H47" s="176"/>
      <c r="I47" s="973"/>
      <c r="J47" s="177">
        <v>2</v>
      </c>
      <c r="K47" s="832"/>
      <c r="L47" s="859">
        <v>10</v>
      </c>
      <c r="M47" s="1193">
        <f t="shared" si="3"/>
        <v>0</v>
      </c>
      <c r="N47" s="607">
        <f t="shared" si="8"/>
        <v>0</v>
      </c>
      <c r="O47" s="608">
        <f t="shared" si="9"/>
        <v>0</v>
      </c>
      <c r="P47" s="834">
        <f t="shared" si="5"/>
        <v>0</v>
      </c>
      <c r="Q47" s="605"/>
      <c r="R47" s="423"/>
      <c r="S47" s="424"/>
      <c r="T47" s="425"/>
      <c r="U47" s="423"/>
      <c r="V47" s="424"/>
      <c r="W47" s="1198"/>
      <c r="X47" s="745"/>
      <c r="Y47" s="730"/>
      <c r="Z47" s="733"/>
      <c r="AA47" s="730"/>
      <c r="AB47" s="766"/>
      <c r="AC47" s="744"/>
      <c r="AD47" s="578"/>
      <c r="AE47" s="809"/>
      <c r="AF47" s="814"/>
      <c r="AG47" s="811"/>
      <c r="AH47" s="1141"/>
      <c r="AI47" s="238"/>
      <c r="AJ47" s="238"/>
      <c r="AK47" s="238"/>
      <c r="AL47" s="238"/>
      <c r="AM47" s="248"/>
      <c r="AN47" s="248"/>
    </row>
    <row r="48" spans="1:40" s="56" customFormat="1" ht="15.75" thickBot="1">
      <c r="A48" s="26" t="s">
        <v>216</v>
      </c>
      <c r="B48" s="26" t="s">
        <v>217</v>
      </c>
      <c r="C48" s="170" t="s">
        <v>8</v>
      </c>
      <c r="D48" s="1035"/>
      <c r="E48" s="157">
        <f t="shared" si="7"/>
        <v>0</v>
      </c>
      <c r="F48" s="174">
        <f t="shared" si="10"/>
        <v>24</v>
      </c>
      <c r="G48" s="175"/>
      <c r="H48" s="176"/>
      <c r="I48" s="973"/>
      <c r="J48" s="177">
        <v>14</v>
      </c>
      <c r="K48" s="832"/>
      <c r="L48" s="859">
        <v>10</v>
      </c>
      <c r="M48" s="1193">
        <f t="shared" si="3"/>
        <v>0</v>
      </c>
      <c r="N48" s="607">
        <f t="shared" si="8"/>
        <v>0</v>
      </c>
      <c r="O48" s="608">
        <f t="shared" si="9"/>
        <v>0</v>
      </c>
      <c r="P48" s="834">
        <f t="shared" si="5"/>
        <v>0</v>
      </c>
      <c r="Q48" s="605"/>
      <c r="R48" s="423"/>
      <c r="S48" s="424"/>
      <c r="T48" s="425"/>
      <c r="U48" s="423"/>
      <c r="V48" s="424"/>
      <c r="W48" s="1198"/>
      <c r="X48" s="744"/>
      <c r="Y48" s="728"/>
      <c r="Z48" s="732"/>
      <c r="AA48" s="730"/>
      <c r="AB48" s="765"/>
      <c r="AC48" s="745"/>
      <c r="AD48" s="578"/>
      <c r="AE48" s="730"/>
      <c r="AF48" s="813"/>
      <c r="AG48" s="810"/>
      <c r="AH48" s="1142"/>
      <c r="AI48" s="238"/>
      <c r="AJ48" s="238"/>
      <c r="AK48" s="238"/>
      <c r="AL48" s="238"/>
      <c r="AM48" s="248"/>
      <c r="AN48" s="248"/>
    </row>
    <row r="49" spans="1:40" s="56" customFormat="1" ht="15.75" thickBot="1">
      <c r="A49" s="26" t="s">
        <v>225</v>
      </c>
      <c r="B49" s="26" t="s">
        <v>226</v>
      </c>
      <c r="C49" s="170" t="s">
        <v>224</v>
      </c>
      <c r="D49" s="1035"/>
      <c r="E49" s="157">
        <f t="shared" si="7"/>
        <v>0</v>
      </c>
      <c r="F49" s="174">
        <f t="shared" si="10"/>
        <v>10</v>
      </c>
      <c r="G49" s="175"/>
      <c r="H49" s="176"/>
      <c r="I49" s="973"/>
      <c r="J49" s="177"/>
      <c r="K49" s="832"/>
      <c r="L49" s="859">
        <v>10</v>
      </c>
      <c r="M49" s="1193">
        <f t="shared" si="3"/>
        <v>0</v>
      </c>
      <c r="N49" s="607">
        <f t="shared" si="8"/>
        <v>0</v>
      </c>
      <c r="O49" s="608">
        <f t="shared" si="9"/>
        <v>0</v>
      </c>
      <c r="P49" s="834">
        <f t="shared" si="5"/>
        <v>0</v>
      </c>
      <c r="Q49" s="605"/>
      <c r="R49" s="423"/>
      <c r="S49" s="424"/>
      <c r="T49" s="425"/>
      <c r="U49" s="423"/>
      <c r="V49" s="424"/>
      <c r="W49" s="1198"/>
      <c r="X49" s="744"/>
      <c r="Y49" s="728"/>
      <c r="Z49" s="732"/>
      <c r="AA49" s="730"/>
      <c r="AB49" s="765"/>
      <c r="AC49" s="745"/>
      <c r="AD49" s="578"/>
      <c r="AE49" s="730"/>
      <c r="AF49" s="813"/>
      <c r="AG49" s="810"/>
      <c r="AH49" s="1142"/>
      <c r="AI49" s="238"/>
      <c r="AJ49" s="238"/>
      <c r="AK49" s="238"/>
      <c r="AL49" s="238"/>
      <c r="AM49" s="248"/>
      <c r="AN49" s="248"/>
    </row>
    <row r="50" spans="1:40" s="56" customFormat="1" ht="15.75" thickBot="1">
      <c r="A50" s="26" t="s">
        <v>235</v>
      </c>
      <c r="B50" s="26" t="s">
        <v>236</v>
      </c>
      <c r="C50" s="170" t="s">
        <v>237</v>
      </c>
      <c r="D50" s="1035"/>
      <c r="E50" s="157">
        <f t="shared" si="7"/>
        <v>0</v>
      </c>
      <c r="F50" s="174">
        <f t="shared" si="10"/>
        <v>14</v>
      </c>
      <c r="G50" s="175">
        <v>2</v>
      </c>
      <c r="H50" s="176">
        <v>1</v>
      </c>
      <c r="I50" s="973"/>
      <c r="J50" s="177"/>
      <c r="K50" s="177">
        <v>1</v>
      </c>
      <c r="L50" s="177">
        <v>10</v>
      </c>
      <c r="M50" s="1193">
        <f t="shared" si="3"/>
        <v>0</v>
      </c>
      <c r="N50" s="607">
        <f t="shared" si="8"/>
        <v>0</v>
      </c>
      <c r="O50" s="608">
        <f t="shared" si="9"/>
        <v>0</v>
      </c>
      <c r="P50" s="834">
        <f t="shared" si="5"/>
        <v>0</v>
      </c>
      <c r="Q50" s="605"/>
      <c r="R50" s="423"/>
      <c r="S50" s="424"/>
      <c r="T50" s="425"/>
      <c r="U50" s="423"/>
      <c r="V50" s="424"/>
      <c r="W50" s="1198"/>
      <c r="X50" s="745"/>
      <c r="Y50" s="729"/>
      <c r="Z50" s="733"/>
      <c r="AA50" s="730"/>
      <c r="AB50" s="765"/>
      <c r="AC50" s="745"/>
      <c r="AD50" s="578"/>
      <c r="AE50" s="730"/>
      <c r="AF50" s="813"/>
      <c r="AG50" s="810"/>
      <c r="AH50" s="1142"/>
      <c r="AI50" s="238"/>
      <c r="AJ50" s="238"/>
      <c r="AK50" s="238"/>
      <c r="AL50" s="238"/>
      <c r="AM50" s="248"/>
      <c r="AN50" s="248"/>
    </row>
    <row r="51" spans="1:40" s="56" customFormat="1" ht="15.75" thickBot="1">
      <c r="A51" s="26" t="s">
        <v>242</v>
      </c>
      <c r="B51" s="26" t="s">
        <v>243</v>
      </c>
      <c r="C51" s="170" t="s">
        <v>18</v>
      </c>
      <c r="D51" s="1035"/>
      <c r="E51" s="157">
        <f t="shared" si="7"/>
        <v>0</v>
      </c>
      <c r="F51" s="174">
        <f t="shared" si="10"/>
        <v>10</v>
      </c>
      <c r="G51" s="175"/>
      <c r="H51" s="176"/>
      <c r="I51" s="973"/>
      <c r="J51" s="177"/>
      <c r="K51" s="177"/>
      <c r="L51" s="177">
        <v>10</v>
      </c>
      <c r="M51" s="1193">
        <f t="shared" si="3"/>
        <v>0</v>
      </c>
      <c r="N51" s="607">
        <f t="shared" si="8"/>
        <v>0</v>
      </c>
      <c r="O51" s="608">
        <f t="shared" si="9"/>
        <v>0</v>
      </c>
      <c r="P51" s="834">
        <f t="shared" si="5"/>
        <v>0</v>
      </c>
      <c r="Q51" s="605"/>
      <c r="R51" s="423"/>
      <c r="S51" s="424"/>
      <c r="T51" s="425"/>
      <c r="U51" s="423"/>
      <c r="V51" s="424"/>
      <c r="W51" s="1198"/>
      <c r="X51" s="745"/>
      <c r="Y51" s="730"/>
      <c r="Z51" s="733"/>
      <c r="AA51" s="730"/>
      <c r="AB51" s="765"/>
      <c r="AC51" s="745"/>
      <c r="AD51" s="578"/>
      <c r="AE51" s="730"/>
      <c r="AF51" s="813"/>
      <c r="AG51" s="810"/>
      <c r="AH51" s="1142"/>
      <c r="AI51" s="238"/>
      <c r="AJ51" s="238"/>
      <c r="AK51" s="238"/>
      <c r="AL51" s="238"/>
      <c r="AM51" s="248"/>
      <c r="AN51" s="248"/>
    </row>
    <row r="52" spans="1:40" s="54" customFormat="1" ht="15.75" thickBot="1">
      <c r="A52" s="26" t="s">
        <v>244</v>
      </c>
      <c r="B52" s="26" t="s">
        <v>223</v>
      </c>
      <c r="C52" s="170" t="s">
        <v>194</v>
      </c>
      <c r="D52" s="1035"/>
      <c r="E52" s="157">
        <f t="shared" si="7"/>
        <v>0</v>
      </c>
      <c r="F52" s="174">
        <f t="shared" si="10"/>
        <v>10</v>
      </c>
      <c r="G52" s="175"/>
      <c r="H52" s="176"/>
      <c r="I52" s="973"/>
      <c r="J52" s="177"/>
      <c r="K52" s="177"/>
      <c r="L52" s="177">
        <v>10</v>
      </c>
      <c r="M52" s="1193">
        <f t="shared" si="3"/>
        <v>0</v>
      </c>
      <c r="N52" s="607">
        <f t="shared" si="8"/>
        <v>0</v>
      </c>
      <c r="O52" s="608">
        <f t="shared" si="9"/>
        <v>0</v>
      </c>
      <c r="P52" s="834">
        <f t="shared" si="5"/>
        <v>0</v>
      </c>
      <c r="Q52" s="605"/>
      <c r="R52" s="423"/>
      <c r="S52" s="424"/>
      <c r="T52" s="425"/>
      <c r="U52" s="423"/>
      <c r="V52" s="424"/>
      <c r="W52" s="1198"/>
      <c r="X52" s="745"/>
      <c r="Y52" s="729"/>
      <c r="Z52" s="733"/>
      <c r="AA52" s="730"/>
      <c r="AB52" s="766"/>
      <c r="AC52" s="744"/>
      <c r="AD52" s="764"/>
      <c r="AE52" s="809"/>
      <c r="AF52" s="814"/>
      <c r="AG52" s="811"/>
      <c r="AH52" s="1141"/>
      <c r="AI52" s="238"/>
      <c r="AJ52" s="238"/>
      <c r="AK52" s="238"/>
      <c r="AL52" s="238"/>
      <c r="AM52" s="248"/>
      <c r="AN52" s="248"/>
    </row>
    <row r="53" spans="1:40" s="56" customFormat="1" ht="15.75" thickBot="1">
      <c r="A53" s="26" t="s">
        <v>248</v>
      </c>
      <c r="B53" s="26" t="s">
        <v>249</v>
      </c>
      <c r="C53" s="170" t="s">
        <v>250</v>
      </c>
      <c r="D53" s="1035"/>
      <c r="E53" s="157">
        <f t="shared" si="7"/>
        <v>0</v>
      </c>
      <c r="F53" s="174">
        <f t="shared" si="10"/>
        <v>32</v>
      </c>
      <c r="G53" s="175"/>
      <c r="H53" s="176"/>
      <c r="I53" s="973"/>
      <c r="J53" s="177"/>
      <c r="K53" s="832">
        <v>22</v>
      </c>
      <c r="L53" s="859">
        <v>10</v>
      </c>
      <c r="M53" s="1193">
        <f t="shared" si="3"/>
        <v>0</v>
      </c>
      <c r="N53" s="607">
        <f t="shared" si="8"/>
        <v>0</v>
      </c>
      <c r="O53" s="608">
        <f t="shared" si="9"/>
        <v>0</v>
      </c>
      <c r="P53" s="834">
        <f t="shared" si="5"/>
        <v>0</v>
      </c>
      <c r="Q53" s="605"/>
      <c r="R53" s="423"/>
      <c r="S53" s="424"/>
      <c r="T53" s="425"/>
      <c r="U53" s="423"/>
      <c r="V53" s="424"/>
      <c r="W53" s="1198"/>
      <c r="X53" s="744"/>
      <c r="Y53" s="728"/>
      <c r="Z53" s="732"/>
      <c r="AA53" s="730"/>
      <c r="AB53" s="765"/>
      <c r="AC53" s="745"/>
      <c r="AD53" s="578"/>
      <c r="AE53" s="730"/>
      <c r="AF53" s="813"/>
      <c r="AG53" s="810"/>
      <c r="AH53" s="1142"/>
      <c r="AI53" s="238"/>
      <c r="AJ53" s="238"/>
      <c r="AK53" s="238"/>
      <c r="AL53" s="238"/>
      <c r="AM53" s="248"/>
      <c r="AN53" s="248"/>
    </row>
    <row r="54" spans="1:40" s="56" customFormat="1" ht="15.75" thickBot="1">
      <c r="A54" s="26" t="s">
        <v>251</v>
      </c>
      <c r="B54" s="26" t="s">
        <v>11</v>
      </c>
      <c r="C54" s="170" t="s">
        <v>252</v>
      </c>
      <c r="D54" s="1035"/>
      <c r="E54" s="157">
        <f t="shared" si="7"/>
        <v>0</v>
      </c>
      <c r="F54" s="174">
        <f t="shared" si="10"/>
        <v>10</v>
      </c>
      <c r="G54" s="175"/>
      <c r="H54" s="176"/>
      <c r="I54" s="973"/>
      <c r="J54" s="177"/>
      <c r="K54" s="832"/>
      <c r="L54" s="859">
        <v>10</v>
      </c>
      <c r="M54" s="1193">
        <f t="shared" si="3"/>
        <v>0</v>
      </c>
      <c r="N54" s="607">
        <f t="shared" si="8"/>
        <v>0</v>
      </c>
      <c r="O54" s="608">
        <f t="shared" si="9"/>
        <v>0</v>
      </c>
      <c r="P54" s="834">
        <f t="shared" si="5"/>
        <v>0</v>
      </c>
      <c r="Q54" s="605"/>
      <c r="R54" s="423"/>
      <c r="S54" s="424"/>
      <c r="T54" s="425"/>
      <c r="U54" s="423"/>
      <c r="V54" s="424"/>
      <c r="W54" s="1198"/>
      <c r="X54" s="745"/>
      <c r="Y54" s="729"/>
      <c r="Z54" s="733"/>
      <c r="AA54" s="730"/>
      <c r="AB54" s="766"/>
      <c r="AC54" s="744"/>
      <c r="AD54" s="578"/>
      <c r="AE54" s="809"/>
      <c r="AF54" s="814"/>
      <c r="AG54" s="811"/>
      <c r="AH54" s="1141"/>
      <c r="AI54" s="238"/>
      <c r="AJ54" s="238"/>
      <c r="AK54" s="238"/>
      <c r="AL54" s="238"/>
      <c r="AM54" s="248"/>
      <c r="AN54" s="248"/>
    </row>
    <row r="55" spans="1:40" s="56" customFormat="1" ht="15.75" thickBot="1">
      <c r="A55" s="26" t="s">
        <v>258</v>
      </c>
      <c r="B55" s="26" t="s">
        <v>259</v>
      </c>
      <c r="C55" s="170" t="s">
        <v>8</v>
      </c>
      <c r="D55" s="1035"/>
      <c r="E55" s="157">
        <f t="shared" si="7"/>
        <v>0</v>
      </c>
      <c r="F55" s="174">
        <f t="shared" si="10"/>
        <v>0</v>
      </c>
      <c r="G55" s="979"/>
      <c r="H55" s="176"/>
      <c r="I55" s="973"/>
      <c r="J55" s="177"/>
      <c r="K55" s="832"/>
      <c r="L55" s="859"/>
      <c r="M55" s="1193">
        <f t="shared" si="3"/>
        <v>0</v>
      </c>
      <c r="N55" s="607">
        <f t="shared" si="8"/>
        <v>0</v>
      </c>
      <c r="O55" s="608">
        <f t="shared" si="9"/>
        <v>0</v>
      </c>
      <c r="P55" s="834">
        <f t="shared" si="5"/>
        <v>0</v>
      </c>
      <c r="Q55" s="605"/>
      <c r="R55" s="423"/>
      <c r="S55" s="424"/>
      <c r="T55" s="425"/>
      <c r="U55" s="423"/>
      <c r="V55" s="424"/>
      <c r="W55" s="1198"/>
      <c r="X55" s="745"/>
      <c r="Y55" s="729"/>
      <c r="Z55" s="733"/>
      <c r="AA55" s="730"/>
      <c r="AB55" s="765"/>
      <c r="AC55" s="745"/>
      <c r="AD55" s="578"/>
      <c r="AE55" s="730"/>
      <c r="AF55" s="813"/>
      <c r="AG55" s="810"/>
      <c r="AH55" s="1142"/>
      <c r="AI55" s="238"/>
      <c r="AJ55" s="238"/>
      <c r="AK55" s="238"/>
      <c r="AL55" s="238"/>
      <c r="AM55" s="248"/>
      <c r="AN55" s="248"/>
    </row>
    <row r="56" spans="1:40" s="56" customFormat="1" ht="15.75" thickBot="1">
      <c r="A56" s="26" t="s">
        <v>513</v>
      </c>
      <c r="B56" s="26" t="s">
        <v>486</v>
      </c>
      <c r="C56" s="170" t="s">
        <v>269</v>
      </c>
      <c r="D56" s="1035"/>
      <c r="E56" s="157">
        <f t="shared" si="7"/>
        <v>0</v>
      </c>
      <c r="F56" s="174">
        <f t="shared" si="10"/>
        <v>0</v>
      </c>
      <c r="G56" s="979"/>
      <c r="H56" s="176"/>
      <c r="I56" s="974"/>
      <c r="J56" s="177"/>
      <c r="K56" s="832"/>
      <c r="L56" s="859"/>
      <c r="M56" s="1193">
        <f t="shared" si="3"/>
        <v>0</v>
      </c>
      <c r="N56" s="607">
        <f t="shared" si="8"/>
        <v>0</v>
      </c>
      <c r="O56" s="608">
        <f t="shared" si="9"/>
        <v>0</v>
      </c>
      <c r="P56" s="834">
        <f t="shared" si="5"/>
        <v>0</v>
      </c>
      <c r="Q56" s="605"/>
      <c r="R56" s="423"/>
      <c r="S56" s="424"/>
      <c r="T56" s="425"/>
      <c r="U56" s="423"/>
      <c r="V56" s="424"/>
      <c r="W56" s="1198"/>
      <c r="X56" s="745"/>
      <c r="Y56" s="729"/>
      <c r="Z56" s="733"/>
      <c r="AA56" s="730"/>
      <c r="AB56" s="765"/>
      <c r="AC56" s="745"/>
      <c r="AD56" s="578"/>
      <c r="AE56" s="730"/>
      <c r="AF56" s="813"/>
      <c r="AG56" s="810"/>
      <c r="AH56" s="1142"/>
      <c r="AI56" s="238"/>
      <c r="AJ56" s="238"/>
      <c r="AK56" s="238"/>
      <c r="AL56" s="238"/>
      <c r="AM56" s="248"/>
      <c r="AN56" s="248"/>
    </row>
    <row r="57" spans="1:40" s="56" customFormat="1" ht="15.75" thickBot="1">
      <c r="A57" s="26" t="s">
        <v>512</v>
      </c>
      <c r="B57" s="26" t="s">
        <v>14</v>
      </c>
      <c r="C57" s="170" t="s">
        <v>161</v>
      </c>
      <c r="D57" s="1035"/>
      <c r="E57" s="157">
        <f t="shared" si="7"/>
        <v>0</v>
      </c>
      <c r="F57" s="174">
        <f t="shared" si="10"/>
        <v>8</v>
      </c>
      <c r="G57" s="175"/>
      <c r="H57" s="176"/>
      <c r="I57" s="973"/>
      <c r="J57" s="177">
        <v>8</v>
      </c>
      <c r="K57" s="832"/>
      <c r="L57" s="859"/>
      <c r="M57" s="1193">
        <f t="shared" si="3"/>
        <v>0</v>
      </c>
      <c r="N57" s="607">
        <f t="shared" si="8"/>
        <v>0</v>
      </c>
      <c r="O57" s="608">
        <f t="shared" si="9"/>
        <v>0</v>
      </c>
      <c r="P57" s="834">
        <f t="shared" si="5"/>
        <v>0</v>
      </c>
      <c r="Q57" s="605"/>
      <c r="R57" s="423"/>
      <c r="S57" s="424"/>
      <c r="T57" s="425"/>
      <c r="U57" s="423"/>
      <c r="V57" s="424"/>
      <c r="W57" s="1198"/>
      <c r="X57" s="744"/>
      <c r="Y57" s="728"/>
      <c r="Z57" s="732"/>
      <c r="AA57" s="730"/>
      <c r="AB57" s="765"/>
      <c r="AC57" s="745"/>
      <c r="AD57" s="578"/>
      <c r="AE57" s="730"/>
      <c r="AF57" s="813"/>
      <c r="AG57" s="810"/>
      <c r="AH57" s="1142"/>
      <c r="AI57" s="238"/>
      <c r="AJ57" s="238"/>
      <c r="AK57" s="238"/>
      <c r="AL57" s="238"/>
      <c r="AM57" s="248"/>
      <c r="AN57" s="248"/>
    </row>
    <row r="58" spans="1:40" s="54" customFormat="1" ht="15.75" thickBot="1">
      <c r="A58" s="1114" t="s">
        <v>511</v>
      </c>
      <c r="B58" s="1114" t="s">
        <v>487</v>
      </c>
      <c r="C58" s="1115" t="s">
        <v>144</v>
      </c>
      <c r="D58" s="1035"/>
      <c r="E58" s="157">
        <f t="shared" si="7"/>
        <v>0</v>
      </c>
      <c r="F58" s="174">
        <f t="shared" si="10"/>
        <v>0</v>
      </c>
      <c r="G58" s="175"/>
      <c r="H58" s="176"/>
      <c r="I58" s="973"/>
      <c r="J58" s="177"/>
      <c r="K58" s="832"/>
      <c r="L58" s="859"/>
      <c r="M58" s="1193">
        <f t="shared" si="3"/>
        <v>0</v>
      </c>
      <c r="N58" s="607">
        <f t="shared" si="8"/>
        <v>0</v>
      </c>
      <c r="O58" s="608">
        <f t="shared" si="9"/>
        <v>0</v>
      </c>
      <c r="P58" s="834">
        <f t="shared" si="5"/>
        <v>0</v>
      </c>
      <c r="Q58" s="605"/>
      <c r="R58" s="423"/>
      <c r="S58" s="424"/>
      <c r="T58" s="425"/>
      <c r="U58" s="423"/>
      <c r="V58" s="424"/>
      <c r="W58" s="1198"/>
      <c r="X58" s="745"/>
      <c r="Y58" s="729"/>
      <c r="Z58" s="733"/>
      <c r="AA58" s="730"/>
      <c r="AB58" s="765"/>
      <c r="AC58" s="745"/>
      <c r="AD58" s="625"/>
      <c r="AE58" s="730"/>
      <c r="AF58" s="813"/>
      <c r="AG58" s="810"/>
      <c r="AH58" s="1142"/>
      <c r="AI58" s="238"/>
      <c r="AJ58" s="238"/>
      <c r="AK58" s="238"/>
      <c r="AL58" s="238"/>
      <c r="AM58" s="248"/>
      <c r="AN58" s="248"/>
    </row>
    <row r="59" spans="1:40" s="56" customFormat="1" ht="15.75" thickBot="1">
      <c r="A59" s="1114" t="s">
        <v>508</v>
      </c>
      <c r="B59" s="1114" t="s">
        <v>488</v>
      </c>
      <c r="C59" s="1115" t="s">
        <v>271</v>
      </c>
      <c r="D59" s="1035"/>
      <c r="E59" s="157">
        <f t="shared" si="7"/>
        <v>0</v>
      </c>
      <c r="F59" s="174">
        <f t="shared" si="10"/>
        <v>0</v>
      </c>
      <c r="G59" s="175"/>
      <c r="H59" s="176"/>
      <c r="I59" s="973"/>
      <c r="J59" s="177"/>
      <c r="K59" s="832"/>
      <c r="L59" s="859"/>
      <c r="M59" s="1193">
        <f t="shared" si="3"/>
        <v>0</v>
      </c>
      <c r="N59" s="607">
        <f t="shared" si="8"/>
        <v>0</v>
      </c>
      <c r="O59" s="608">
        <f t="shared" si="9"/>
        <v>0</v>
      </c>
      <c r="P59" s="834">
        <f t="shared" si="5"/>
        <v>0</v>
      </c>
      <c r="Q59" s="605"/>
      <c r="R59" s="423"/>
      <c r="S59" s="424"/>
      <c r="T59" s="425"/>
      <c r="U59" s="423"/>
      <c r="V59" s="424"/>
      <c r="W59" s="1198"/>
      <c r="X59" s="744"/>
      <c r="Y59" s="728"/>
      <c r="Z59" s="732"/>
      <c r="AA59" s="730"/>
      <c r="AB59" s="765"/>
      <c r="AC59" s="745"/>
      <c r="AD59" s="578"/>
      <c r="AE59" s="730"/>
      <c r="AF59" s="813"/>
      <c r="AG59" s="810"/>
      <c r="AH59" s="1142"/>
      <c r="AI59" s="238"/>
      <c r="AJ59" s="238"/>
      <c r="AK59" s="238"/>
      <c r="AL59" s="238"/>
      <c r="AM59" s="248"/>
      <c r="AN59" s="248"/>
    </row>
    <row r="60" spans="1:40" s="56" customFormat="1" ht="15.75" thickBot="1">
      <c r="A60" s="1116" t="s">
        <v>510</v>
      </c>
      <c r="B60" s="1114" t="s">
        <v>489</v>
      </c>
      <c r="C60" s="1115" t="s">
        <v>271</v>
      </c>
      <c r="D60" s="173"/>
      <c r="E60" s="157">
        <f t="shared" si="7"/>
        <v>0</v>
      </c>
      <c r="F60" s="174">
        <f t="shared" si="10"/>
        <v>0</v>
      </c>
      <c r="G60" s="175"/>
      <c r="H60" s="176"/>
      <c r="I60" s="973"/>
      <c r="J60" s="177"/>
      <c r="K60" s="832"/>
      <c r="L60" s="859"/>
      <c r="M60" s="1193">
        <f t="shared" si="3"/>
        <v>0</v>
      </c>
      <c r="N60" s="607">
        <f t="shared" si="8"/>
        <v>0</v>
      </c>
      <c r="O60" s="608">
        <f t="shared" si="9"/>
        <v>0</v>
      </c>
      <c r="P60" s="834">
        <f t="shared" si="5"/>
        <v>0</v>
      </c>
      <c r="Q60" s="605"/>
      <c r="R60" s="423"/>
      <c r="S60" s="424"/>
      <c r="T60" s="425"/>
      <c r="U60" s="423"/>
      <c r="V60" s="424"/>
      <c r="W60" s="1198"/>
      <c r="X60" s="745"/>
      <c r="Y60" s="729"/>
      <c r="Z60" s="733"/>
      <c r="AA60" s="730"/>
      <c r="AB60" s="765"/>
      <c r="AC60" s="745"/>
      <c r="AD60" s="578"/>
      <c r="AE60" s="730"/>
      <c r="AF60" s="813"/>
      <c r="AG60" s="810"/>
      <c r="AH60" s="1142"/>
      <c r="AI60" s="238"/>
      <c r="AJ60" s="238"/>
      <c r="AK60" s="238"/>
      <c r="AL60" s="238"/>
      <c r="AM60" s="248"/>
      <c r="AN60" s="248"/>
    </row>
    <row r="61" spans="1:40" s="56" customFormat="1" ht="15.75" thickBot="1">
      <c r="A61" s="169" t="s">
        <v>509</v>
      </c>
      <c r="B61" s="26" t="s">
        <v>490</v>
      </c>
      <c r="C61" s="170" t="s">
        <v>282</v>
      </c>
      <c r="D61" s="173"/>
      <c r="E61" s="157">
        <f t="shared" si="7"/>
        <v>0</v>
      </c>
      <c r="F61" s="174">
        <f t="shared" si="10"/>
        <v>0</v>
      </c>
      <c r="G61" s="175"/>
      <c r="H61" s="178"/>
      <c r="I61" s="973"/>
      <c r="J61" s="177"/>
      <c r="K61" s="832"/>
      <c r="L61" s="859"/>
      <c r="M61" s="1193">
        <f t="shared" si="3"/>
        <v>0</v>
      </c>
      <c r="N61" s="607">
        <f t="shared" si="8"/>
        <v>0</v>
      </c>
      <c r="O61" s="608">
        <f t="shared" si="9"/>
        <v>0</v>
      </c>
      <c r="P61" s="834">
        <f t="shared" si="5"/>
        <v>0</v>
      </c>
      <c r="Q61" s="605"/>
      <c r="R61" s="423"/>
      <c r="S61" s="424"/>
      <c r="T61" s="425"/>
      <c r="U61" s="423"/>
      <c r="V61" s="424"/>
      <c r="W61" s="1198"/>
      <c r="X61" s="750"/>
      <c r="Y61" s="751"/>
      <c r="Z61" s="752"/>
      <c r="AA61" s="730"/>
      <c r="AB61" s="768"/>
      <c r="AC61" s="750"/>
      <c r="AD61" s="578"/>
      <c r="AE61" s="533"/>
      <c r="AF61" s="494"/>
      <c r="AG61" s="747"/>
      <c r="AH61" s="1144"/>
      <c r="AI61" s="238"/>
      <c r="AJ61" s="238"/>
      <c r="AK61" s="238"/>
      <c r="AL61" s="238"/>
      <c r="AM61" s="248"/>
      <c r="AN61" s="248"/>
    </row>
    <row r="62" spans="1:40" s="54" customFormat="1" ht="15.75" thickBot="1">
      <c r="A62" s="1116" t="s">
        <v>508</v>
      </c>
      <c r="B62" s="1114" t="s">
        <v>491</v>
      </c>
      <c r="C62" s="1115" t="s">
        <v>271</v>
      </c>
      <c r="D62" s="173"/>
      <c r="E62" s="157">
        <f t="shared" si="7"/>
        <v>0</v>
      </c>
      <c r="F62" s="174">
        <f t="shared" si="10"/>
        <v>0</v>
      </c>
      <c r="G62" s="175"/>
      <c r="H62" s="178"/>
      <c r="I62" s="973"/>
      <c r="J62" s="177"/>
      <c r="K62" s="832"/>
      <c r="L62" s="859"/>
      <c r="M62" s="1193">
        <f t="shared" si="3"/>
        <v>0</v>
      </c>
      <c r="N62" s="607">
        <f t="shared" si="8"/>
        <v>0</v>
      </c>
      <c r="O62" s="608">
        <f t="shared" si="9"/>
        <v>0</v>
      </c>
      <c r="P62" s="834">
        <f t="shared" si="5"/>
        <v>0</v>
      </c>
      <c r="Q62" s="605"/>
      <c r="R62" s="423"/>
      <c r="S62" s="424"/>
      <c r="T62" s="425"/>
      <c r="U62" s="423"/>
      <c r="V62" s="424"/>
      <c r="W62" s="1198"/>
      <c r="X62" s="745"/>
      <c r="Y62" s="729"/>
      <c r="Z62" s="733"/>
      <c r="AA62" s="730"/>
      <c r="AB62" s="765"/>
      <c r="AC62" s="745"/>
      <c r="AD62" s="764"/>
      <c r="AE62" s="730"/>
      <c r="AF62" s="813"/>
      <c r="AG62" s="810"/>
      <c r="AH62" s="1142"/>
      <c r="AI62" s="238"/>
      <c r="AJ62" s="238"/>
      <c r="AK62" s="238"/>
      <c r="AL62" s="238"/>
      <c r="AM62" s="248"/>
      <c r="AN62" s="248"/>
    </row>
    <row r="63" spans="1:40" s="56" customFormat="1" ht="15.75" thickBot="1">
      <c r="A63" s="169" t="s">
        <v>507</v>
      </c>
      <c r="B63" s="26" t="s">
        <v>239</v>
      </c>
      <c r="C63" s="170" t="s">
        <v>283</v>
      </c>
      <c r="D63" s="173"/>
      <c r="E63" s="157">
        <f t="shared" si="7"/>
        <v>0</v>
      </c>
      <c r="F63" s="174">
        <f t="shared" si="10"/>
        <v>10</v>
      </c>
      <c r="G63" s="175"/>
      <c r="H63" s="176"/>
      <c r="I63" s="973"/>
      <c r="J63" s="177"/>
      <c r="K63" s="832"/>
      <c r="L63" s="859">
        <v>10</v>
      </c>
      <c r="M63" s="1193">
        <f t="shared" si="3"/>
        <v>0</v>
      </c>
      <c r="N63" s="607">
        <f t="shared" si="8"/>
        <v>0</v>
      </c>
      <c r="O63" s="608">
        <f t="shared" si="9"/>
        <v>0</v>
      </c>
      <c r="P63" s="834">
        <f t="shared" si="5"/>
        <v>0</v>
      </c>
      <c r="Q63" s="605"/>
      <c r="R63" s="423"/>
      <c r="S63" s="424"/>
      <c r="T63" s="425"/>
      <c r="U63" s="423"/>
      <c r="V63" s="424"/>
      <c r="W63" s="1198"/>
      <c r="X63" s="745"/>
      <c r="Y63" s="729"/>
      <c r="Z63" s="733"/>
      <c r="AA63" s="730" t="s">
        <v>25</v>
      </c>
      <c r="AB63" s="765"/>
      <c r="AC63" s="745"/>
      <c r="AD63" s="764"/>
      <c r="AE63" s="730"/>
      <c r="AF63" s="813"/>
      <c r="AG63" s="810"/>
      <c r="AH63" s="1142"/>
      <c r="AI63" s="238"/>
      <c r="AJ63" s="238"/>
      <c r="AK63" s="238"/>
      <c r="AL63" s="238"/>
      <c r="AM63" s="248"/>
      <c r="AN63" s="248"/>
    </row>
    <row r="64" spans="1:40" s="53" customFormat="1" ht="15.75" thickBot="1">
      <c r="A64" s="1116" t="s">
        <v>506</v>
      </c>
      <c r="B64" s="1114" t="s">
        <v>492</v>
      </c>
      <c r="C64" s="1115" t="s">
        <v>269</v>
      </c>
      <c r="D64" s="173"/>
      <c r="E64" s="157">
        <f t="shared" si="7"/>
        <v>0</v>
      </c>
      <c r="F64" s="174">
        <f t="shared" si="10"/>
        <v>0</v>
      </c>
      <c r="G64" s="175"/>
      <c r="H64" s="176"/>
      <c r="I64" s="973"/>
      <c r="J64" s="177"/>
      <c r="K64" s="832"/>
      <c r="L64" s="859"/>
      <c r="M64" s="1193">
        <f t="shared" si="3"/>
        <v>0</v>
      </c>
      <c r="N64" s="607">
        <f t="shared" si="8"/>
        <v>0</v>
      </c>
      <c r="O64" s="608">
        <f t="shared" si="9"/>
        <v>0</v>
      </c>
      <c r="P64" s="834">
        <f t="shared" si="5"/>
        <v>0</v>
      </c>
      <c r="Q64" s="605"/>
      <c r="R64" s="423"/>
      <c r="S64" s="424"/>
      <c r="T64" s="425"/>
      <c r="U64" s="423"/>
      <c r="V64" s="424"/>
      <c r="W64" s="1198"/>
      <c r="X64" s="745"/>
      <c r="Y64" s="729"/>
      <c r="Z64" s="733"/>
      <c r="AA64" s="741"/>
      <c r="AB64" s="1240"/>
      <c r="AC64" s="1237"/>
      <c r="AD64" s="625"/>
      <c r="AE64" s="741"/>
      <c r="AF64" s="1241"/>
      <c r="AG64" s="1242"/>
      <c r="AH64" s="1243"/>
      <c r="AI64" s="1164"/>
      <c r="AJ64" s="1164"/>
      <c r="AK64" s="1164"/>
      <c r="AL64" s="1164"/>
      <c r="AM64" s="243"/>
      <c r="AN64" s="243"/>
    </row>
    <row r="65" spans="1:40" s="53" customFormat="1" ht="15.75" thickBot="1">
      <c r="A65" s="1116" t="s">
        <v>505</v>
      </c>
      <c r="B65" s="1114" t="s">
        <v>323</v>
      </c>
      <c r="C65" s="1115" t="s">
        <v>18</v>
      </c>
      <c r="D65" s="173"/>
      <c r="E65" s="157">
        <f t="shared" si="7"/>
        <v>0</v>
      </c>
      <c r="F65" s="174">
        <f t="shared" si="10"/>
        <v>2</v>
      </c>
      <c r="G65" s="175"/>
      <c r="H65" s="176"/>
      <c r="I65" s="973"/>
      <c r="J65" s="177">
        <v>2</v>
      </c>
      <c r="K65" s="832"/>
      <c r="L65" s="859"/>
      <c r="M65" s="1193">
        <f t="shared" si="3"/>
        <v>0</v>
      </c>
      <c r="N65" s="607">
        <f t="shared" si="8"/>
        <v>0</v>
      </c>
      <c r="O65" s="608">
        <f t="shared" si="9"/>
        <v>0</v>
      </c>
      <c r="P65" s="834">
        <f t="shared" si="5"/>
        <v>0</v>
      </c>
      <c r="Q65" s="605"/>
      <c r="R65" s="423"/>
      <c r="S65" s="424"/>
      <c r="T65" s="425"/>
      <c r="U65" s="423"/>
      <c r="V65" s="424"/>
      <c r="W65" s="1198"/>
      <c r="X65" s="745"/>
      <c r="Y65" s="729"/>
      <c r="Z65" s="733"/>
      <c r="AA65" s="741"/>
      <c r="AB65" s="1240"/>
      <c r="AC65" s="1237"/>
      <c r="AD65" s="625"/>
      <c r="AE65" s="741"/>
      <c r="AF65" s="1241"/>
      <c r="AG65" s="1242"/>
      <c r="AH65" s="1243"/>
      <c r="AI65" s="1164"/>
      <c r="AJ65" s="1164"/>
      <c r="AK65" s="1164"/>
      <c r="AL65" s="1164"/>
      <c r="AM65" s="243"/>
      <c r="AN65" s="243"/>
    </row>
    <row r="66" spans="1:40" s="53" customFormat="1" ht="15.75" thickBot="1">
      <c r="A66" s="169" t="s">
        <v>504</v>
      </c>
      <c r="B66" s="26" t="s">
        <v>493</v>
      </c>
      <c r="C66" s="170" t="s">
        <v>280</v>
      </c>
      <c r="D66" s="173"/>
      <c r="E66" s="157">
        <f t="shared" si="7"/>
        <v>0</v>
      </c>
      <c r="F66" s="174">
        <f t="shared" si="10"/>
        <v>0</v>
      </c>
      <c r="G66" s="175"/>
      <c r="H66" s="176"/>
      <c r="I66" s="973"/>
      <c r="J66" s="177"/>
      <c r="K66" s="832"/>
      <c r="L66" s="859"/>
      <c r="M66" s="1193">
        <f t="shared" si="3"/>
        <v>0</v>
      </c>
      <c r="N66" s="607">
        <f t="shared" si="8"/>
        <v>0</v>
      </c>
      <c r="O66" s="608">
        <f t="shared" si="9"/>
        <v>0</v>
      </c>
      <c r="P66" s="834">
        <f t="shared" si="5"/>
        <v>0</v>
      </c>
      <c r="Q66" s="605"/>
      <c r="R66" s="423"/>
      <c r="S66" s="424"/>
      <c r="T66" s="425"/>
      <c r="U66" s="423"/>
      <c r="V66" s="424"/>
      <c r="W66" s="1198"/>
      <c r="X66" s="745"/>
      <c r="Y66" s="729"/>
      <c r="Z66" s="733"/>
      <c r="AA66" s="741"/>
      <c r="AB66" s="1240"/>
      <c r="AC66" s="1237"/>
      <c r="AD66" s="625"/>
      <c r="AE66" s="741"/>
      <c r="AF66" s="1241"/>
      <c r="AG66" s="1242"/>
      <c r="AH66" s="1243"/>
      <c r="AI66" s="1164"/>
      <c r="AJ66" s="1164"/>
      <c r="AK66" s="1164"/>
      <c r="AL66" s="1164"/>
      <c r="AM66" s="243"/>
      <c r="AN66" s="243"/>
    </row>
    <row r="67" spans="1:40" s="53" customFormat="1" ht="15.75" thickBot="1">
      <c r="A67" s="1116" t="s">
        <v>502</v>
      </c>
      <c r="B67" s="1114" t="s">
        <v>494</v>
      </c>
      <c r="C67" s="1115" t="s">
        <v>161</v>
      </c>
      <c r="D67" s="173"/>
      <c r="E67" s="157">
        <f t="shared" si="7"/>
        <v>0</v>
      </c>
      <c r="F67" s="174">
        <f t="shared" si="10"/>
        <v>0</v>
      </c>
      <c r="G67" s="175"/>
      <c r="H67" s="176"/>
      <c r="I67" s="973"/>
      <c r="J67" s="177"/>
      <c r="K67" s="832"/>
      <c r="L67" s="859"/>
      <c r="M67" s="1193">
        <f>SUM(O67,R67,U67,X67,AC67,AE67,AI67,W67)</f>
        <v>0</v>
      </c>
      <c r="N67" s="607">
        <f t="shared" si="8"/>
        <v>0</v>
      </c>
      <c r="O67" s="608">
        <f t="shared" si="9"/>
        <v>0</v>
      </c>
      <c r="P67" s="834">
        <f t="shared" si="5"/>
        <v>0</v>
      </c>
      <c r="Q67" s="605"/>
      <c r="R67" s="423"/>
      <c r="S67" s="424"/>
      <c r="T67" s="425"/>
      <c r="U67" s="423"/>
      <c r="V67" s="424"/>
      <c r="W67" s="1198"/>
      <c r="X67" s="745"/>
      <c r="Y67" s="729"/>
      <c r="Z67" s="733"/>
      <c r="AA67" s="741"/>
      <c r="AB67" s="1240"/>
      <c r="AC67" s="1237"/>
      <c r="AD67" s="625"/>
      <c r="AE67" s="741"/>
      <c r="AF67" s="1241"/>
      <c r="AG67" s="1242"/>
      <c r="AH67" s="1243"/>
      <c r="AI67" s="1164"/>
      <c r="AJ67" s="1164"/>
      <c r="AK67" s="1164"/>
      <c r="AL67" s="1164"/>
      <c r="AM67" s="243"/>
      <c r="AN67" s="243"/>
    </row>
    <row r="68" spans="1:40" s="56" customFormat="1" ht="15.75" thickBot="1">
      <c r="A68" s="169" t="s">
        <v>604</v>
      </c>
      <c r="B68" s="26" t="s">
        <v>605</v>
      </c>
      <c r="C68" s="170" t="s">
        <v>161</v>
      </c>
      <c r="D68" s="173"/>
      <c r="E68" s="157">
        <f t="shared" si="7"/>
        <v>0</v>
      </c>
      <c r="F68" s="174">
        <f t="shared" si="10"/>
        <v>10</v>
      </c>
      <c r="G68" s="175"/>
      <c r="H68" s="176"/>
      <c r="I68" s="973"/>
      <c r="J68" s="177"/>
      <c r="K68" s="832"/>
      <c r="L68" s="859">
        <v>10</v>
      </c>
      <c r="M68" s="1193">
        <f>SUM(O68,R68,U68,X68,AC68,AE68,AI68,W68)</f>
        <v>0</v>
      </c>
      <c r="N68" s="607">
        <f t="shared" si="8"/>
        <v>0</v>
      </c>
      <c r="O68" s="608">
        <f t="shared" si="9"/>
        <v>0</v>
      </c>
      <c r="P68" s="834">
        <f t="shared" si="5"/>
        <v>0</v>
      </c>
      <c r="Q68" s="833"/>
      <c r="R68" s="426"/>
      <c r="S68" s="427"/>
      <c r="T68" s="428"/>
      <c r="U68" s="423"/>
      <c r="V68" s="424"/>
      <c r="W68" s="1198"/>
      <c r="X68" s="745"/>
      <c r="Y68" s="730"/>
      <c r="Z68" s="733"/>
      <c r="AA68" s="730"/>
      <c r="AB68" s="765"/>
      <c r="AC68" s="745"/>
      <c r="AD68" s="578"/>
      <c r="AE68" s="730"/>
      <c r="AF68" s="813"/>
      <c r="AG68" s="810"/>
      <c r="AH68" s="1142"/>
      <c r="AI68" s="238"/>
      <c r="AJ68" s="238"/>
      <c r="AK68" s="238"/>
      <c r="AL68" s="238"/>
      <c r="AM68" s="248"/>
      <c r="AN68" s="248"/>
    </row>
    <row r="69" spans="1:40" s="54" customFormat="1" ht="15.75" thickBot="1">
      <c r="A69" s="1181"/>
      <c r="B69" s="1182"/>
      <c r="C69" s="1183"/>
      <c r="D69" s="1000"/>
      <c r="E69" s="134"/>
      <c r="F69" s="1187"/>
      <c r="G69" s="1050"/>
      <c r="H69" s="1189"/>
      <c r="I69" s="1190"/>
      <c r="J69" s="1050"/>
      <c r="K69" s="1012"/>
      <c r="L69" s="1192"/>
      <c r="M69" s="1194"/>
      <c r="N69" s="1195"/>
      <c r="O69" s="1196"/>
      <c r="P69" s="834">
        <f t="shared" si="5"/>
        <v>0</v>
      </c>
      <c r="Q69" s="1023"/>
      <c r="R69" s="1199"/>
      <c r="S69" s="1025"/>
      <c r="T69" s="1026"/>
      <c r="U69" s="465"/>
      <c r="V69" s="1202"/>
      <c r="W69" s="1203"/>
      <c r="X69" s="1202"/>
      <c r="Y69" s="1206"/>
      <c r="Z69" s="1208"/>
      <c r="AA69" s="1210"/>
      <c r="AB69" s="1206"/>
      <c r="AC69" s="1202"/>
      <c r="AD69" s="1208"/>
      <c r="AE69" s="1203"/>
      <c r="AF69" s="1206"/>
      <c r="AG69" s="1202"/>
      <c r="AH69" s="1216"/>
      <c r="AI69" s="460"/>
      <c r="AJ69" s="460"/>
      <c r="AK69" s="460"/>
      <c r="AL69" s="460"/>
      <c r="AM69" s="248"/>
      <c r="AN69" s="248"/>
    </row>
    <row r="70" spans="1:40" s="56" customFormat="1" ht="9.75" customHeight="1" thickBot="1">
      <c r="A70" s="1"/>
      <c r="B70" s="1"/>
      <c r="C70" s="1"/>
      <c r="D70" s="81"/>
      <c r="E70" s="83"/>
      <c r="F70" s="104"/>
      <c r="G70" s="111"/>
      <c r="H70" s="111"/>
      <c r="I70" s="111"/>
      <c r="J70" s="111"/>
      <c r="K70" s="111"/>
      <c r="L70" s="111"/>
      <c r="M70" s="105"/>
      <c r="N70" s="131"/>
      <c r="O70" s="129"/>
      <c r="P70" s="834">
        <f t="shared" si="5"/>
        <v>0</v>
      </c>
      <c r="Q70" s="440"/>
      <c r="R70" s="429"/>
      <c r="S70" s="430"/>
      <c r="T70" s="431"/>
      <c r="U70" s="232"/>
      <c r="V70" s="478"/>
      <c r="W70" s="430"/>
      <c r="X70" s="478"/>
      <c r="Y70" s="80"/>
      <c r="Z70" s="388"/>
      <c r="AA70" s="333"/>
      <c r="AB70" s="458"/>
      <c r="AC70" s="478"/>
      <c r="AD70" s="265"/>
      <c r="AE70" s="459"/>
      <c r="AF70" s="122"/>
      <c r="AG70" s="443"/>
      <c r="AH70" s="265"/>
      <c r="AI70" s="238"/>
      <c r="AJ70" s="238"/>
      <c r="AK70" s="238"/>
      <c r="AL70" s="238"/>
      <c r="AM70" s="248"/>
      <c r="AN70" s="248"/>
    </row>
    <row r="71" spans="1:40" s="56" customFormat="1" ht="15">
      <c r="A71" s="37" t="s">
        <v>16</v>
      </c>
      <c r="B71" s="1"/>
      <c r="C71" s="1"/>
      <c r="D71" s="81"/>
      <c r="E71" s="83"/>
      <c r="F71" s="104"/>
      <c r="G71" s="111"/>
      <c r="H71" s="111"/>
      <c r="I71" s="111"/>
      <c r="J71" s="111"/>
      <c r="K71" s="111"/>
      <c r="L71" s="111"/>
      <c r="M71" s="105"/>
      <c r="N71" s="131"/>
      <c r="O71" s="129"/>
      <c r="P71" s="1254">
        <f>SUM(S71,V71,Z71,AA71,AD71,AH71,AL71)</f>
        <v>0</v>
      </c>
      <c r="Q71" s="440"/>
      <c r="R71" s="429"/>
      <c r="S71" s="430"/>
      <c r="T71" s="431"/>
      <c r="U71" s="232"/>
      <c r="V71" s="478"/>
      <c r="W71" s="430"/>
      <c r="X71" s="478"/>
      <c r="Y71" s="80"/>
      <c r="Z71" s="388"/>
      <c r="AA71" s="333"/>
      <c r="AB71" s="458"/>
      <c r="AC71" s="478"/>
      <c r="AD71" s="265"/>
      <c r="AE71" s="459"/>
      <c r="AF71" s="122"/>
      <c r="AG71" s="443"/>
      <c r="AH71" s="265"/>
      <c r="AI71" s="238"/>
      <c r="AJ71" s="238"/>
      <c r="AK71" s="238"/>
      <c r="AL71" s="238"/>
      <c r="AM71" s="248"/>
      <c r="AN71" s="248"/>
    </row>
    <row r="72" spans="1:40" s="56" customFormat="1" ht="15.75">
      <c r="A72" s="109" t="s">
        <v>17</v>
      </c>
      <c r="B72" s="110"/>
      <c r="C72" s="110"/>
      <c r="D72" s="191"/>
      <c r="E72" s="83"/>
      <c r="F72" s="104"/>
      <c r="G72" s="111"/>
      <c r="H72" s="111"/>
      <c r="I72" s="111"/>
      <c r="J72" s="111"/>
      <c r="K72" s="111"/>
      <c r="L72" s="111"/>
      <c r="M72" s="410"/>
      <c r="N72" s="131"/>
      <c r="O72" s="129"/>
      <c r="P72" s="106"/>
      <c r="Q72" s="440"/>
      <c r="R72" s="429"/>
      <c r="S72" s="430"/>
      <c r="T72" s="431"/>
      <c r="U72" s="232"/>
      <c r="V72" s="478"/>
      <c r="W72" s="430"/>
      <c r="X72" s="478"/>
      <c r="Y72" s="80"/>
      <c r="Z72" s="388"/>
      <c r="AA72" s="333"/>
      <c r="AB72" s="458"/>
      <c r="AC72" s="478"/>
      <c r="AD72" s="265"/>
      <c r="AE72" s="459"/>
      <c r="AF72" s="122"/>
      <c r="AG72" s="443"/>
      <c r="AH72" s="265"/>
      <c r="AI72" s="238"/>
      <c r="AJ72" s="238"/>
      <c r="AK72" s="238"/>
      <c r="AL72" s="238"/>
      <c r="AM72" s="248"/>
      <c r="AN72" s="248"/>
    </row>
    <row r="73" spans="1:40" s="56" customFormat="1" ht="13.5" customHeight="1">
      <c r="A73" s="109" t="s">
        <v>24</v>
      </c>
      <c r="B73" s="110"/>
      <c r="C73" s="110"/>
      <c r="D73" s="191"/>
      <c r="E73" s="83"/>
      <c r="F73" s="104"/>
      <c r="G73" s="111"/>
      <c r="H73" s="111"/>
      <c r="I73" s="111"/>
      <c r="J73" s="111"/>
      <c r="K73" s="111"/>
      <c r="L73" s="111"/>
      <c r="M73" s="105"/>
      <c r="N73" s="131"/>
      <c r="O73" s="129"/>
      <c r="P73" s="106"/>
      <c r="Q73" s="440"/>
      <c r="R73" s="429"/>
      <c r="S73" s="430"/>
      <c r="T73" s="431"/>
      <c r="U73" s="232"/>
      <c r="V73" s="478"/>
      <c r="W73" s="534"/>
      <c r="X73" s="478"/>
      <c r="Y73" s="80"/>
      <c r="Z73" s="388"/>
      <c r="AA73" s="321"/>
      <c r="AB73" s="458"/>
      <c r="AC73" s="478"/>
      <c r="AD73" s="265"/>
      <c r="AE73" s="459"/>
      <c r="AF73" s="122"/>
      <c r="AG73" s="443"/>
      <c r="AH73" s="265"/>
      <c r="AI73" s="238"/>
      <c r="AJ73" s="238"/>
      <c r="AK73" s="238"/>
      <c r="AL73" s="238"/>
      <c r="AM73" s="248"/>
      <c r="AN73" s="248"/>
    </row>
    <row r="74" spans="1:38" s="56" customFormat="1" ht="15">
      <c r="A74" s="15"/>
      <c r="B74" s="15"/>
      <c r="C74" s="55"/>
      <c r="E74" s="7"/>
      <c r="F74" s="34"/>
      <c r="G74" s="14"/>
      <c r="H74" s="14"/>
      <c r="I74" s="14"/>
      <c r="J74" s="14"/>
      <c r="K74" s="14"/>
      <c r="L74" s="14"/>
      <c r="M74" s="8"/>
      <c r="N74" s="131"/>
      <c r="O74" s="129"/>
      <c r="P74" s="5"/>
      <c r="Q74" s="419"/>
      <c r="R74" s="229"/>
      <c r="S74" s="230"/>
      <c r="T74" s="231"/>
      <c r="U74" s="232"/>
      <c r="V74" s="620"/>
      <c r="W74" s="653"/>
      <c r="X74" s="443"/>
      <c r="Y74" s="55"/>
      <c r="Z74" s="265"/>
      <c r="AA74" s="325"/>
      <c r="AB74" s="122"/>
      <c r="AC74" s="443"/>
      <c r="AD74" s="265"/>
      <c r="AE74" s="232"/>
      <c r="AF74" s="122"/>
      <c r="AG74" s="443"/>
      <c r="AH74" s="265"/>
      <c r="AI74" s="238"/>
      <c r="AJ74" s="238"/>
      <c r="AK74" s="41"/>
      <c r="AL74" s="41"/>
    </row>
    <row r="75" spans="1:38" s="56" customFormat="1" ht="15">
      <c r="A75" s="31" t="s">
        <v>46</v>
      </c>
      <c r="B75" s="31"/>
      <c r="C75" s="32"/>
      <c r="D75" s="3"/>
      <c r="E75" s="4"/>
      <c r="F75" s="29"/>
      <c r="G75" s="30"/>
      <c r="H75" s="30"/>
      <c r="I75" s="30"/>
      <c r="J75" s="30"/>
      <c r="K75" s="30"/>
      <c r="L75" s="30"/>
      <c r="M75" s="18"/>
      <c r="N75" s="131"/>
      <c r="O75" s="129"/>
      <c r="P75" s="16"/>
      <c r="Q75" s="419"/>
      <c r="R75" s="229"/>
      <c r="S75" s="230"/>
      <c r="T75" s="231"/>
      <c r="U75" s="232"/>
      <c r="V75" s="620"/>
      <c r="W75" s="653"/>
      <c r="X75" s="443"/>
      <c r="Y75" s="55"/>
      <c r="Z75" s="265"/>
      <c r="AA75" s="325"/>
      <c r="AB75" s="122"/>
      <c r="AC75" s="443"/>
      <c r="AD75" s="265"/>
      <c r="AE75" s="232"/>
      <c r="AF75" s="122"/>
      <c r="AG75" s="443"/>
      <c r="AH75" s="265"/>
      <c r="AI75" s="238"/>
      <c r="AJ75" s="238"/>
      <c r="AK75" s="41"/>
      <c r="AL75" s="41"/>
    </row>
    <row r="76" spans="1:38" s="56" customFormat="1" ht="15">
      <c r="A76" s="31" t="s">
        <v>47</v>
      </c>
      <c r="B76" s="31"/>
      <c r="C76" s="32"/>
      <c r="D76" s="3"/>
      <c r="E76" s="4"/>
      <c r="F76" s="29"/>
      <c r="G76" s="30"/>
      <c r="H76" s="30"/>
      <c r="I76" s="30"/>
      <c r="J76" s="30"/>
      <c r="K76" s="30"/>
      <c r="L76" s="30"/>
      <c r="M76" s="18"/>
      <c r="N76" s="132"/>
      <c r="O76" s="129"/>
      <c r="P76" s="16"/>
      <c r="Q76" s="419"/>
      <c r="R76" s="229"/>
      <c r="S76" s="230"/>
      <c r="T76" s="231"/>
      <c r="U76" s="232"/>
      <c r="V76" s="620"/>
      <c r="W76" s="653"/>
      <c r="X76" s="443"/>
      <c r="Y76" s="55"/>
      <c r="Z76" s="265"/>
      <c r="AA76" s="325"/>
      <c r="AB76" s="122"/>
      <c r="AC76" s="443"/>
      <c r="AD76" s="265"/>
      <c r="AE76" s="232"/>
      <c r="AF76" s="122"/>
      <c r="AG76" s="443"/>
      <c r="AH76" s="265"/>
      <c r="AI76" s="238"/>
      <c r="AJ76" s="238"/>
      <c r="AK76" s="41"/>
      <c r="AL76" s="41"/>
    </row>
    <row r="77" spans="1:40" s="56" customFormat="1" ht="15">
      <c r="A77" s="31"/>
      <c r="B77" s="31"/>
      <c r="C77" s="32"/>
      <c r="D77" s="3"/>
      <c r="E77" s="4"/>
      <c r="F77" s="29"/>
      <c r="G77" s="30"/>
      <c r="H77" s="30"/>
      <c r="I77" s="30"/>
      <c r="J77" s="30"/>
      <c r="K77" s="30"/>
      <c r="L77" s="30"/>
      <c r="M77" s="18"/>
      <c r="N77" s="129"/>
      <c r="O77" s="129"/>
      <c r="P77" s="16"/>
      <c r="Q77" s="419"/>
      <c r="R77" s="229"/>
      <c r="S77" s="230"/>
      <c r="T77" s="231"/>
      <c r="U77" s="232"/>
      <c r="V77" s="620"/>
      <c r="W77" s="653"/>
      <c r="X77" s="443"/>
      <c r="Y77" s="55"/>
      <c r="Z77" s="265"/>
      <c r="AA77" s="129"/>
      <c r="AB77" s="122"/>
      <c r="AC77" s="443"/>
      <c r="AD77" s="265"/>
      <c r="AE77" s="232"/>
      <c r="AF77" s="122"/>
      <c r="AG77" s="443"/>
      <c r="AH77" s="265"/>
      <c r="AI77" s="41"/>
      <c r="AJ77" s="41"/>
      <c r="AK77" s="392"/>
      <c r="AL77" s="392"/>
      <c r="AM77" s="53"/>
      <c r="AN77" s="53"/>
    </row>
    <row r="78" spans="1:22" ht="15">
      <c r="A78" s="194" t="s">
        <v>63</v>
      </c>
      <c r="B78" s="43"/>
      <c r="C78" s="44"/>
      <c r="D78" s="190"/>
      <c r="E78" s="4"/>
      <c r="F78" s="53"/>
      <c r="G78" s="102"/>
      <c r="H78" s="30"/>
      <c r="I78" s="30"/>
      <c r="J78" s="30"/>
      <c r="K78" s="30"/>
      <c r="L78" s="30"/>
      <c r="M78" s="18"/>
      <c r="P78" s="16"/>
      <c r="Q78" s="419"/>
      <c r="R78" s="229"/>
      <c r="S78" s="230"/>
      <c r="T78" s="231"/>
      <c r="V78" s="620"/>
    </row>
    <row r="79" spans="1:38" s="56" customFormat="1" ht="15">
      <c r="A79" s="49" t="s">
        <v>62</v>
      </c>
      <c r="B79" s="50"/>
      <c r="C79" s="42"/>
      <c r="D79" s="49"/>
      <c r="E79" s="94"/>
      <c r="F79" s="95"/>
      <c r="G79" s="4"/>
      <c r="H79" s="103"/>
      <c r="I79" s="103"/>
      <c r="J79" s="96"/>
      <c r="K79" s="96"/>
      <c r="L79" s="96"/>
      <c r="M79" s="96"/>
      <c r="N79" s="129"/>
      <c r="O79" s="129"/>
      <c r="P79" s="96"/>
      <c r="Q79" s="419"/>
      <c r="R79" s="229"/>
      <c r="S79" s="230"/>
      <c r="T79" s="231"/>
      <c r="U79" s="232"/>
      <c r="V79" s="620"/>
      <c r="W79" s="653"/>
      <c r="X79" s="443"/>
      <c r="Y79" s="55"/>
      <c r="Z79" s="265"/>
      <c r="AA79" s="129"/>
      <c r="AB79" s="122"/>
      <c r="AC79" s="443"/>
      <c r="AD79" s="265"/>
      <c r="AE79" s="232"/>
      <c r="AF79" s="122"/>
      <c r="AG79" s="443"/>
      <c r="AH79" s="265"/>
      <c r="AI79" s="41"/>
      <c r="AJ79" s="41"/>
      <c r="AK79" s="41"/>
      <c r="AL79" s="41"/>
    </row>
    <row r="80" spans="1:38" s="56" customFormat="1" ht="12.75" customHeight="1">
      <c r="A80" s="46" t="s">
        <v>61</v>
      </c>
      <c r="B80" s="47"/>
      <c r="C80" s="48"/>
      <c r="D80" s="46"/>
      <c r="E80" s="94"/>
      <c r="F80" s="95"/>
      <c r="G80" s="4"/>
      <c r="H80" s="103"/>
      <c r="I80" s="103"/>
      <c r="J80" s="96"/>
      <c r="K80" s="96"/>
      <c r="L80" s="96"/>
      <c r="M80" s="96"/>
      <c r="N80" s="129"/>
      <c r="O80" s="129"/>
      <c r="P80" s="96"/>
      <c r="Q80" s="419"/>
      <c r="R80" s="432"/>
      <c r="S80" s="230"/>
      <c r="T80" s="231"/>
      <c r="U80" s="653"/>
      <c r="V80" s="620"/>
      <c r="W80" s="653"/>
      <c r="X80" s="443"/>
      <c r="Y80" s="55"/>
      <c r="Z80" s="265"/>
      <c r="AA80" s="129"/>
      <c r="AB80" s="122"/>
      <c r="AC80" s="443"/>
      <c r="AD80" s="265"/>
      <c r="AE80" s="232"/>
      <c r="AF80" s="122"/>
      <c r="AG80" s="443"/>
      <c r="AH80" s="265"/>
      <c r="AI80" s="392"/>
      <c r="AJ80" s="392"/>
      <c r="AK80" s="41"/>
      <c r="AL80" s="41"/>
    </row>
    <row r="81" spans="1:38" s="56" customFormat="1" ht="15">
      <c r="A81" s="51" t="s">
        <v>23</v>
      </c>
      <c r="B81" s="52"/>
      <c r="C81" s="52"/>
      <c r="D81" s="52"/>
      <c r="E81" s="83"/>
      <c r="F81" s="104"/>
      <c r="G81" s="84"/>
      <c r="H81" s="84"/>
      <c r="I81" s="84"/>
      <c r="J81" s="84"/>
      <c r="K81" s="84"/>
      <c r="L81" s="84"/>
      <c r="M81" s="105"/>
      <c r="N81" s="106"/>
      <c r="O81" s="129"/>
      <c r="P81" s="85"/>
      <c r="Q81" s="440"/>
      <c r="R81" s="430"/>
      <c r="S81" s="429"/>
      <c r="T81" s="433"/>
      <c r="U81" s="232"/>
      <c r="V81" s="620"/>
      <c r="W81" s="17"/>
      <c r="X81" s="620"/>
      <c r="Y81" s="57"/>
      <c r="Z81" s="320"/>
      <c r="AA81" s="334"/>
      <c r="AB81" s="233"/>
      <c r="AC81" s="620"/>
      <c r="AD81" s="320"/>
      <c r="AE81" s="653"/>
      <c r="AF81" s="233"/>
      <c r="AG81" s="620"/>
      <c r="AH81" s="320"/>
      <c r="AI81" s="41"/>
      <c r="AJ81" s="41"/>
      <c r="AK81" s="41"/>
      <c r="AL81" s="41"/>
    </row>
    <row r="82" spans="1:38" s="56" customFormat="1" ht="15">
      <c r="A82" s="1"/>
      <c r="B82" s="1"/>
      <c r="C82" s="1"/>
      <c r="D82" s="74"/>
      <c r="E82" s="75"/>
      <c r="F82" s="76"/>
      <c r="G82" s="77"/>
      <c r="H82" s="77"/>
      <c r="I82" s="77"/>
      <c r="J82" s="77"/>
      <c r="K82" s="77"/>
      <c r="L82" s="77"/>
      <c r="M82" s="78"/>
      <c r="N82" s="129"/>
      <c r="O82" s="129"/>
      <c r="P82" s="79"/>
      <c r="Q82" s="441"/>
      <c r="R82" s="434"/>
      <c r="S82" s="435"/>
      <c r="T82" s="436"/>
      <c r="U82" s="232"/>
      <c r="V82" s="478"/>
      <c r="W82" s="534"/>
      <c r="X82" s="478"/>
      <c r="Y82" s="80"/>
      <c r="Z82" s="388"/>
      <c r="AA82" s="322"/>
      <c r="AB82" s="458"/>
      <c r="AC82" s="478"/>
      <c r="AD82" s="265"/>
      <c r="AE82" s="459"/>
      <c r="AF82" s="122"/>
      <c r="AG82" s="443"/>
      <c r="AH82" s="265"/>
      <c r="AI82" s="41"/>
      <c r="AJ82" s="41"/>
      <c r="AK82" s="41"/>
      <c r="AL82" s="41"/>
    </row>
    <row r="83" spans="1:38" s="56" customFormat="1" ht="15">
      <c r="A83" s="124"/>
      <c r="B83" s="15"/>
      <c r="C83" s="55"/>
      <c r="E83" s="7"/>
      <c r="F83" s="34"/>
      <c r="G83" s="14"/>
      <c r="H83" s="14"/>
      <c r="I83" s="14"/>
      <c r="J83" s="99"/>
      <c r="K83" s="100"/>
      <c r="L83" s="100"/>
      <c r="M83" s="19"/>
      <c r="N83" s="129"/>
      <c r="O83" s="129"/>
      <c r="P83" s="20"/>
      <c r="Q83" s="419"/>
      <c r="R83" s="229"/>
      <c r="S83" s="230"/>
      <c r="T83" s="231"/>
      <c r="U83" s="232"/>
      <c r="V83" s="620"/>
      <c r="W83" s="653"/>
      <c r="X83" s="443"/>
      <c r="Y83" s="122"/>
      <c r="Z83" s="265"/>
      <c r="AA83" s="129"/>
      <c r="AB83" s="122"/>
      <c r="AC83" s="443"/>
      <c r="AD83" s="265"/>
      <c r="AE83" s="232"/>
      <c r="AF83" s="122"/>
      <c r="AG83" s="443"/>
      <c r="AH83" s="265"/>
      <c r="AI83" s="41"/>
      <c r="AJ83" s="41"/>
      <c r="AK83" s="41"/>
      <c r="AL83" s="41"/>
    </row>
    <row r="84" spans="1:38" s="56" customFormat="1" ht="15">
      <c r="A84" s="15"/>
      <c r="B84" s="15"/>
      <c r="C84" s="55"/>
      <c r="E84" s="7"/>
      <c r="F84" s="34"/>
      <c r="G84" s="14"/>
      <c r="H84" s="14"/>
      <c r="I84" s="14"/>
      <c r="J84" s="99"/>
      <c r="K84" s="100"/>
      <c r="L84" s="100"/>
      <c r="M84" s="19"/>
      <c r="N84" s="129"/>
      <c r="O84" s="129"/>
      <c r="P84" s="20"/>
      <c r="Q84" s="419"/>
      <c r="R84" s="229"/>
      <c r="S84" s="230"/>
      <c r="T84" s="231"/>
      <c r="U84" s="232"/>
      <c r="V84" s="620"/>
      <c r="W84" s="653"/>
      <c r="X84" s="443"/>
      <c r="Y84" s="122"/>
      <c r="Z84" s="265"/>
      <c r="AA84" s="129"/>
      <c r="AB84" s="122"/>
      <c r="AC84" s="443"/>
      <c r="AD84" s="265"/>
      <c r="AE84" s="232"/>
      <c r="AF84" s="122"/>
      <c r="AG84" s="443"/>
      <c r="AH84" s="265"/>
      <c r="AI84" s="41"/>
      <c r="AJ84" s="41"/>
      <c r="AK84" s="41"/>
      <c r="AL84" s="41"/>
    </row>
    <row r="85" spans="1:38" s="56" customFormat="1" ht="15">
      <c r="A85" s="123"/>
      <c r="B85" s="15"/>
      <c r="C85" s="55"/>
      <c r="E85" s="7"/>
      <c r="F85" s="34"/>
      <c r="G85" s="14"/>
      <c r="H85" s="14"/>
      <c r="I85" s="14"/>
      <c r="J85" s="99"/>
      <c r="K85" s="100"/>
      <c r="L85" s="100"/>
      <c r="M85" s="19"/>
      <c r="N85" s="129"/>
      <c r="O85" s="129"/>
      <c r="P85" s="20"/>
      <c r="Q85" s="419"/>
      <c r="R85" s="229"/>
      <c r="S85" s="230"/>
      <c r="T85" s="231"/>
      <c r="U85" s="232"/>
      <c r="V85" s="620"/>
      <c r="W85" s="653"/>
      <c r="X85" s="443"/>
      <c r="Y85" s="122"/>
      <c r="Z85" s="265"/>
      <c r="AA85" s="129"/>
      <c r="AB85" s="122"/>
      <c r="AC85" s="443"/>
      <c r="AD85" s="265"/>
      <c r="AE85" s="232"/>
      <c r="AF85" s="122"/>
      <c r="AG85" s="443"/>
      <c r="AH85" s="265"/>
      <c r="AI85" s="41"/>
      <c r="AJ85" s="41"/>
      <c r="AK85" s="41"/>
      <c r="AL85" s="41"/>
    </row>
    <row r="86" spans="1:25" ht="15">
      <c r="A86" s="15"/>
      <c r="B86" s="15"/>
      <c r="C86" s="55"/>
      <c r="D86" s="56"/>
      <c r="J86" s="99"/>
      <c r="K86" s="100"/>
      <c r="L86" s="100"/>
      <c r="M86" s="19"/>
      <c r="P86" s="20"/>
      <c r="Q86" s="419"/>
      <c r="R86" s="229"/>
      <c r="S86" s="230"/>
      <c r="T86" s="231"/>
      <c r="V86" s="620"/>
      <c r="Y86" s="122"/>
    </row>
    <row r="87" spans="1:25" ht="15">
      <c r="A87" s="15"/>
      <c r="B87" s="15"/>
      <c r="C87" s="55"/>
      <c r="D87" s="56"/>
      <c r="J87" s="99"/>
      <c r="K87" s="100"/>
      <c r="L87" s="100"/>
      <c r="M87" s="19"/>
      <c r="P87" s="20"/>
      <c r="Q87" s="419"/>
      <c r="R87" s="229"/>
      <c r="S87" s="230"/>
      <c r="T87" s="231"/>
      <c r="V87" s="620"/>
      <c r="Y87" s="122"/>
    </row>
    <row r="88" spans="1:25" ht="15">
      <c r="A88" s="15"/>
      <c r="B88" s="15"/>
      <c r="C88" s="55"/>
      <c r="D88" s="56"/>
      <c r="J88" s="99"/>
      <c r="K88" s="100"/>
      <c r="L88" s="100"/>
      <c r="M88" s="19"/>
      <c r="P88" s="20"/>
      <c r="Q88" s="419"/>
      <c r="R88" s="229"/>
      <c r="S88" s="230"/>
      <c r="T88" s="231"/>
      <c r="V88" s="620"/>
      <c r="Y88" s="122"/>
    </row>
    <row r="89" spans="1:25" ht="15">
      <c r="A89" s="15"/>
      <c r="B89" s="15"/>
      <c r="C89" s="55"/>
      <c r="D89" s="56"/>
      <c r="K89" s="35"/>
      <c r="L89" s="35"/>
      <c r="M89" s="21"/>
      <c r="P89" s="22"/>
      <c r="Q89" s="419"/>
      <c r="R89" s="229"/>
      <c r="S89" s="230"/>
      <c r="T89" s="231"/>
      <c r="V89" s="620"/>
      <c r="Y89" s="122"/>
    </row>
    <row r="90" spans="17:20" ht="15">
      <c r="Q90" s="442"/>
      <c r="R90" s="437"/>
      <c r="S90" s="438"/>
      <c r="T90" s="439"/>
    </row>
    <row r="91" spans="17:20" ht="15">
      <c r="Q91" s="442"/>
      <c r="R91" s="437"/>
      <c r="S91" s="438"/>
      <c r="T91" s="439"/>
    </row>
    <row r="92" spans="17:20" ht="15">
      <c r="Q92" s="442"/>
      <c r="R92" s="437"/>
      <c r="S92" s="438"/>
      <c r="T92" s="439"/>
    </row>
    <row r="93" spans="17:20" ht="15">
      <c r="Q93" s="442"/>
      <c r="R93" s="437"/>
      <c r="S93" s="438"/>
      <c r="T93" s="439"/>
    </row>
    <row r="94" spans="17:20" ht="15">
      <c r="Q94" s="442"/>
      <c r="R94" s="437"/>
      <c r="S94" s="438"/>
      <c r="T94" s="439"/>
    </row>
    <row r="95" spans="17:20" ht="15">
      <c r="Q95" s="442"/>
      <c r="R95" s="437"/>
      <c r="S95" s="438"/>
      <c r="T95" s="439"/>
    </row>
    <row r="96" spans="17:20" ht="15">
      <c r="Q96" s="442"/>
      <c r="R96" s="437"/>
      <c r="S96" s="438"/>
      <c r="T96" s="439"/>
    </row>
    <row r="97" spans="17:20" ht="15">
      <c r="Q97" s="442"/>
      <c r="R97" s="437"/>
      <c r="S97" s="438"/>
      <c r="T97" s="439"/>
    </row>
    <row r="98" spans="17:20" ht="15">
      <c r="Q98" s="442"/>
      <c r="R98" s="437"/>
      <c r="S98" s="438"/>
      <c r="T98" s="439"/>
    </row>
    <row r="99" spans="17:20" ht="15">
      <c r="Q99" s="442"/>
      <c r="R99" s="437"/>
      <c r="S99" s="438"/>
      <c r="T99" s="439"/>
    </row>
    <row r="100" spans="17:20" ht="15">
      <c r="Q100" s="442"/>
      <c r="R100" s="437"/>
      <c r="S100" s="438"/>
      <c r="T100" s="439"/>
    </row>
    <row r="101" spans="17:20" ht="15">
      <c r="Q101" s="442"/>
      <c r="R101" s="437"/>
      <c r="S101" s="438"/>
      <c r="T101" s="439"/>
    </row>
    <row r="102" spans="17:20" ht="15">
      <c r="Q102" s="442"/>
      <c r="R102" s="437"/>
      <c r="S102" s="438"/>
      <c r="T102" s="439"/>
    </row>
    <row r="103" spans="17:20" ht="15">
      <c r="Q103" s="442"/>
      <c r="R103" s="437"/>
      <c r="S103" s="438"/>
      <c r="T103" s="439"/>
    </row>
    <row r="104" spans="17:20" ht="15">
      <c r="Q104" s="442"/>
      <c r="R104" s="437"/>
      <c r="S104" s="438"/>
      <c r="T104" s="439"/>
    </row>
    <row r="105" spans="17:20" ht="15">
      <c r="Q105" s="442"/>
      <c r="R105" s="437"/>
      <c r="S105" s="438"/>
      <c r="T105" s="439"/>
    </row>
    <row r="106" spans="17:20" ht="15">
      <c r="Q106" s="442"/>
      <c r="R106" s="437"/>
      <c r="S106" s="438"/>
      <c r="T106" s="439"/>
    </row>
    <row r="107" spans="17:20" ht="15">
      <c r="Q107" s="442"/>
      <c r="R107" s="437"/>
      <c r="S107" s="438"/>
      <c r="T107" s="439"/>
    </row>
    <row r="108" spans="17:20" ht="15">
      <c r="Q108" s="442"/>
      <c r="R108" s="437"/>
      <c r="S108" s="438"/>
      <c r="T108" s="439"/>
    </row>
    <row r="109" spans="17:20" ht="15">
      <c r="Q109" s="442"/>
      <c r="R109" s="437"/>
      <c r="S109" s="438"/>
      <c r="T109" s="439"/>
    </row>
    <row r="110" spans="17:20" ht="15">
      <c r="Q110" s="442"/>
      <c r="R110" s="437"/>
      <c r="S110" s="438"/>
      <c r="T110" s="439"/>
    </row>
    <row r="111" spans="17:20" ht="15">
      <c r="Q111" s="442"/>
      <c r="R111" s="437"/>
      <c r="S111" s="438"/>
      <c r="T111" s="43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3" sqref="G33"/>
    </sheetView>
  </sheetViews>
  <sheetFormatPr defaultColWidth="9.140625" defaultRowHeight="15"/>
  <cols>
    <col min="1" max="1" width="3.140625" style="80" customWidth="1"/>
    <col min="2" max="2" width="20.8515625" style="292" customWidth="1"/>
    <col min="3" max="3" width="12.7109375" style="292" customWidth="1"/>
    <col min="4" max="4" width="41.28125" style="80" customWidth="1"/>
    <col min="5" max="5" width="6.421875" style="80" customWidth="1"/>
    <col min="6" max="6" width="6.421875" style="75" customWidth="1"/>
    <col min="7" max="7" width="5.7109375" style="74" customWidth="1"/>
    <col min="8" max="9" width="5.8515625" style="77" customWidth="1"/>
    <col min="10" max="12" width="4.28125" style="77" customWidth="1"/>
    <col min="13" max="15" width="4.28125" style="78" customWidth="1"/>
    <col min="16" max="16" width="4.28125" style="79" customWidth="1"/>
    <col min="17" max="17" width="4.28125" style="478" customWidth="1"/>
    <col min="18" max="18" width="4.28125" style="458" customWidth="1"/>
    <col min="19" max="19" width="4.28125" style="459" customWidth="1"/>
    <col min="20" max="20" width="4.28125" style="388" customWidth="1"/>
    <col min="21" max="21" width="4.28125" style="459" customWidth="1"/>
    <col min="22" max="22" width="4.28125" style="478" customWidth="1"/>
    <col min="23" max="23" width="4.28125" style="534" customWidth="1"/>
    <col min="24" max="24" width="4.28125" style="478" customWidth="1"/>
    <col min="25" max="25" width="4.28125" style="80" customWidth="1"/>
    <col min="26" max="26" width="4.28125" style="388" customWidth="1"/>
    <col min="27" max="27" width="4.28125" style="322" customWidth="1"/>
    <col min="28" max="28" width="4.28125" style="458" customWidth="1"/>
    <col min="29" max="29" width="4.28125" style="478" customWidth="1"/>
    <col min="30" max="30" width="4.28125" style="388" customWidth="1"/>
    <col min="31" max="31" width="4.28125" style="459" customWidth="1"/>
    <col min="32" max="32" width="4.28125" style="458" customWidth="1"/>
    <col min="33" max="33" width="4.28125" style="478" customWidth="1"/>
    <col min="34" max="34" width="4.28125" style="388" customWidth="1"/>
    <col min="35" max="38" width="4.28125" style="1156" customWidth="1"/>
    <col min="39" max="16384" width="9.140625" style="74" customWidth="1"/>
  </cols>
  <sheetData>
    <row r="1" spans="1:38" s="347" customFormat="1" ht="183.75" customHeight="1">
      <c r="A1" s="338" t="s">
        <v>5</v>
      </c>
      <c r="B1" s="719" t="s">
        <v>150</v>
      </c>
      <c r="C1" s="339" t="s">
        <v>31</v>
      </c>
      <c r="D1" s="340" t="s">
        <v>1</v>
      </c>
      <c r="E1" s="341" t="s">
        <v>2</v>
      </c>
      <c r="F1" s="133" t="s">
        <v>151</v>
      </c>
      <c r="G1" s="342" t="s">
        <v>6</v>
      </c>
      <c r="H1" s="343" t="s">
        <v>152</v>
      </c>
      <c r="I1" s="344" t="s">
        <v>153</v>
      </c>
      <c r="J1" s="343" t="s">
        <v>134</v>
      </c>
      <c r="K1" s="873" t="s">
        <v>154</v>
      </c>
      <c r="L1" s="874" t="s">
        <v>163</v>
      </c>
      <c r="M1" s="210" t="s">
        <v>164</v>
      </c>
      <c r="N1" s="136" t="s">
        <v>156</v>
      </c>
      <c r="O1" s="396" t="s">
        <v>157</v>
      </c>
      <c r="P1" s="137" t="s">
        <v>158</v>
      </c>
      <c r="Q1" s="400" t="s">
        <v>36</v>
      </c>
      <c r="R1" s="345" t="s">
        <v>37</v>
      </c>
      <c r="S1" s="346" t="s">
        <v>38</v>
      </c>
      <c r="T1" s="539" t="s">
        <v>39</v>
      </c>
      <c r="U1" s="144" t="s">
        <v>562</v>
      </c>
      <c r="V1" s="664" t="s">
        <v>567</v>
      </c>
      <c r="W1" s="144" t="s">
        <v>655</v>
      </c>
      <c r="X1" s="144" t="s">
        <v>569</v>
      </c>
      <c r="Y1" s="398" t="s">
        <v>137</v>
      </c>
      <c r="Z1" s="664" t="s">
        <v>563</v>
      </c>
      <c r="AA1" s="664" t="s">
        <v>564</v>
      </c>
      <c r="AB1" s="656" t="s">
        <v>40</v>
      </c>
      <c r="AC1" s="657" t="s">
        <v>565</v>
      </c>
      <c r="AD1" s="664" t="s">
        <v>43</v>
      </c>
      <c r="AE1" s="657" t="s">
        <v>42</v>
      </c>
      <c r="AF1" s="397" t="s">
        <v>41</v>
      </c>
      <c r="AG1" s="1130" t="s">
        <v>129</v>
      </c>
      <c r="AH1" s="1139" t="s">
        <v>145</v>
      </c>
      <c r="AI1" s="1134" t="s">
        <v>138</v>
      </c>
      <c r="AJ1" s="1135" t="s">
        <v>44</v>
      </c>
      <c r="AK1" s="1136" t="s">
        <v>148</v>
      </c>
      <c r="AL1" s="1128" t="s">
        <v>566</v>
      </c>
    </row>
    <row r="2" spans="1:38" ht="15.75" thickBot="1">
      <c r="A2" s="348"/>
      <c r="B2" s="720"/>
      <c r="C2" s="349"/>
      <c r="D2" s="350"/>
      <c r="E2" s="351"/>
      <c r="F2" s="352"/>
      <c r="G2" s="353"/>
      <c r="H2" s="366"/>
      <c r="I2" s="367"/>
      <c r="J2" s="366"/>
      <c r="K2" s="367"/>
      <c r="L2" s="860"/>
      <c r="M2" s="356"/>
      <c r="N2" s="357"/>
      <c r="O2" s="357"/>
      <c r="P2" s="358"/>
      <c r="Q2" s="471"/>
      <c r="R2" s="446"/>
      <c r="S2" s="447"/>
      <c r="T2" s="448"/>
      <c r="U2" s="465"/>
      <c r="V2" s="699"/>
      <c r="W2" s="549"/>
      <c r="X2" s="559"/>
      <c r="Y2" s="202"/>
      <c r="Z2" s="574"/>
      <c r="AA2" s="203"/>
      <c r="AB2" s="202"/>
      <c r="AC2" s="559"/>
      <c r="AD2" s="574"/>
      <c r="AE2" s="549"/>
      <c r="AF2" s="202"/>
      <c r="AG2" s="570"/>
      <c r="AH2" s="1145"/>
      <c r="AI2" s="460"/>
      <c r="AJ2" s="460"/>
      <c r="AK2" s="460"/>
      <c r="AL2" s="460"/>
    </row>
    <row r="3" spans="1:38" s="72" customFormat="1" ht="15" customHeight="1" thickBot="1">
      <c r="A3" s="184">
        <v>1</v>
      </c>
      <c r="B3" s="722"/>
      <c r="C3" s="879"/>
      <c r="D3" s="156"/>
      <c r="E3" s="593">
        <v>1</v>
      </c>
      <c r="F3" s="157">
        <f aca="true" t="shared" si="0" ref="F3:F8">SUM(M3:P3)</f>
        <v>0</v>
      </c>
      <c r="G3" s="863">
        <f>H3+I3+J3+K3+L3</f>
        <v>0</v>
      </c>
      <c r="H3" s="864"/>
      <c r="I3" s="864"/>
      <c r="J3" s="865"/>
      <c r="K3" s="862"/>
      <c r="L3" s="862"/>
      <c r="M3" s="771">
        <f>SUM(R3,U3,X3,AC3,AE3,AI3,W3)</f>
        <v>0</v>
      </c>
      <c r="N3" s="389">
        <f aca="true" t="shared" si="1" ref="N3:N8">SUM(T3,AB3,AG3,AL3,AL3,AK3)</f>
        <v>0</v>
      </c>
      <c r="O3" s="401">
        <f aca="true" t="shared" si="2" ref="O3:O8">SUM(Q3,Y3,AF3,AJ3)</f>
        <v>0</v>
      </c>
      <c r="P3" s="189">
        <f aca="true" t="shared" si="3" ref="P3:P8">SUM(S3,V3,W3,Z3,AA3,AD3,AH3,AL3)</f>
        <v>0</v>
      </c>
      <c r="Q3" s="472"/>
      <c r="R3" s="472"/>
      <c r="S3" s="472"/>
      <c r="T3" s="472"/>
      <c r="U3" s="472"/>
      <c r="V3" s="66"/>
      <c r="W3" s="703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1146"/>
      <c r="AI3" s="246"/>
      <c r="AJ3" s="246"/>
      <c r="AK3" s="246"/>
      <c r="AL3" s="1154"/>
    </row>
    <row r="4" spans="1:38" s="72" customFormat="1" ht="15" customHeight="1" thickBot="1">
      <c r="A4" s="184">
        <v>1</v>
      </c>
      <c r="B4" s="722"/>
      <c r="C4" s="879"/>
      <c r="D4" s="156"/>
      <c r="E4" s="593">
        <v>2</v>
      </c>
      <c r="F4" s="157">
        <f t="shared" si="0"/>
        <v>0</v>
      </c>
      <c r="G4" s="863">
        <f aca="true" t="shared" si="4" ref="G4:G29">H4+I4+J4+K4+L4</f>
        <v>0</v>
      </c>
      <c r="H4" s="866"/>
      <c r="I4" s="866"/>
      <c r="J4" s="859"/>
      <c r="K4" s="859"/>
      <c r="L4" s="862"/>
      <c r="M4" s="771">
        <f aca="true" t="shared" si="5" ref="M4:M65">SUM(R4,U4,X4,AC4,AE4,AI4,W4)</f>
        <v>0</v>
      </c>
      <c r="N4" s="389">
        <f t="shared" si="1"/>
        <v>0</v>
      </c>
      <c r="O4" s="401">
        <f t="shared" si="2"/>
        <v>0</v>
      </c>
      <c r="P4" s="189">
        <f t="shared" si="3"/>
        <v>0</v>
      </c>
      <c r="Q4" s="472"/>
      <c r="R4" s="449"/>
      <c r="S4" s="450"/>
      <c r="T4" s="451"/>
      <c r="U4" s="62"/>
      <c r="V4" s="66"/>
      <c r="W4" s="703"/>
      <c r="X4" s="566"/>
      <c r="Y4" s="547"/>
      <c r="Z4" s="542"/>
      <c r="AA4" s="62"/>
      <c r="AB4" s="547"/>
      <c r="AC4" s="566"/>
      <c r="AD4" s="542"/>
      <c r="AE4" s="543"/>
      <c r="AF4" s="547"/>
      <c r="AG4" s="520"/>
      <c r="AH4" s="1147"/>
      <c r="AI4" s="246"/>
      <c r="AJ4" s="246"/>
      <c r="AK4" s="246"/>
      <c r="AL4" s="1154"/>
    </row>
    <row r="5" spans="1:38" s="72" customFormat="1" ht="15" customHeight="1" thickBot="1">
      <c r="A5" s="184">
        <v>1</v>
      </c>
      <c r="B5" s="722"/>
      <c r="C5" s="879"/>
      <c r="D5" s="156"/>
      <c r="E5" s="593">
        <v>3</v>
      </c>
      <c r="F5" s="157">
        <f t="shared" si="0"/>
        <v>0</v>
      </c>
      <c r="G5" s="863">
        <f t="shared" si="4"/>
        <v>0</v>
      </c>
      <c r="H5" s="866"/>
      <c r="I5" s="866"/>
      <c r="J5" s="859"/>
      <c r="K5" s="859"/>
      <c r="L5" s="862"/>
      <c r="M5" s="771">
        <f t="shared" si="5"/>
        <v>0</v>
      </c>
      <c r="N5" s="389">
        <f t="shared" si="1"/>
        <v>0</v>
      </c>
      <c r="O5" s="401">
        <f t="shared" si="2"/>
        <v>0</v>
      </c>
      <c r="P5" s="189">
        <f t="shared" si="3"/>
        <v>0</v>
      </c>
      <c r="Q5" s="472"/>
      <c r="R5" s="449"/>
      <c r="S5" s="450"/>
      <c r="T5" s="451"/>
      <c r="U5" s="62"/>
      <c r="V5" s="66"/>
      <c r="W5" s="703"/>
      <c r="X5" s="566"/>
      <c r="Y5" s="547"/>
      <c r="Z5" s="542"/>
      <c r="AA5" s="62"/>
      <c r="AB5" s="547"/>
      <c r="AC5" s="566"/>
      <c r="AD5" s="542"/>
      <c r="AE5" s="543"/>
      <c r="AF5" s="547"/>
      <c r="AG5" s="520"/>
      <c r="AH5" s="1147"/>
      <c r="AI5" s="246"/>
      <c r="AJ5" s="246"/>
      <c r="AK5" s="246"/>
      <c r="AL5" s="1154"/>
    </row>
    <row r="6" spans="1:38" s="72" customFormat="1" ht="15" customHeight="1" thickBot="1">
      <c r="A6" s="184">
        <v>1</v>
      </c>
      <c r="B6" s="722"/>
      <c r="C6" s="879"/>
      <c r="D6" s="156"/>
      <c r="E6" s="593">
        <v>4</v>
      </c>
      <c r="F6" s="157">
        <f t="shared" si="0"/>
        <v>0</v>
      </c>
      <c r="G6" s="863">
        <f t="shared" si="4"/>
        <v>0</v>
      </c>
      <c r="H6" s="866"/>
      <c r="I6" s="866"/>
      <c r="J6" s="859"/>
      <c r="K6" s="859"/>
      <c r="L6" s="862"/>
      <c r="M6" s="771">
        <f t="shared" si="5"/>
        <v>0</v>
      </c>
      <c r="N6" s="389">
        <f t="shared" si="1"/>
        <v>0</v>
      </c>
      <c r="O6" s="401">
        <f t="shared" si="2"/>
        <v>0</v>
      </c>
      <c r="P6" s="189">
        <f t="shared" si="3"/>
        <v>0</v>
      </c>
      <c r="Q6" s="472"/>
      <c r="R6" s="449"/>
      <c r="S6" s="450"/>
      <c r="T6" s="451"/>
      <c r="U6" s="452"/>
      <c r="V6" s="66"/>
      <c r="W6" s="703"/>
      <c r="X6" s="566"/>
      <c r="Y6" s="547"/>
      <c r="Z6" s="542"/>
      <c r="AA6" s="62"/>
      <c r="AB6" s="547"/>
      <c r="AC6" s="566"/>
      <c r="AD6" s="542"/>
      <c r="AE6" s="543"/>
      <c r="AF6" s="547"/>
      <c r="AG6" s="520"/>
      <c r="AH6" s="1147"/>
      <c r="AI6" s="246"/>
      <c r="AJ6" s="246"/>
      <c r="AK6" s="246"/>
      <c r="AL6" s="1154"/>
    </row>
    <row r="7" spans="1:40" s="359" customFormat="1" ht="15" customHeight="1" thickBot="1">
      <c r="A7" s="184">
        <v>1</v>
      </c>
      <c r="B7" s="722"/>
      <c r="C7" s="879"/>
      <c r="D7" s="156"/>
      <c r="E7" s="593">
        <v>5</v>
      </c>
      <c r="F7" s="157">
        <f t="shared" si="0"/>
        <v>0</v>
      </c>
      <c r="G7" s="863">
        <f t="shared" si="4"/>
        <v>0</v>
      </c>
      <c r="H7" s="866"/>
      <c r="I7" s="866"/>
      <c r="J7" s="859"/>
      <c r="K7" s="859"/>
      <c r="L7" s="862"/>
      <c r="M7" s="771">
        <f t="shared" si="5"/>
        <v>0</v>
      </c>
      <c r="N7" s="389">
        <f t="shared" si="1"/>
        <v>0</v>
      </c>
      <c r="O7" s="401">
        <f t="shared" si="2"/>
        <v>0</v>
      </c>
      <c r="P7" s="189">
        <f t="shared" si="3"/>
        <v>0</v>
      </c>
      <c r="Q7" s="472"/>
      <c r="R7" s="449"/>
      <c r="S7" s="450"/>
      <c r="T7" s="451"/>
      <c r="U7" s="452"/>
      <c r="V7" s="66"/>
      <c r="W7" s="703"/>
      <c r="X7" s="520"/>
      <c r="Y7" s="71"/>
      <c r="Z7" s="204"/>
      <c r="AA7" s="62"/>
      <c r="AB7" s="71"/>
      <c r="AC7" s="520"/>
      <c r="AD7" s="204"/>
      <c r="AE7" s="62"/>
      <c r="AF7" s="71"/>
      <c r="AG7" s="520"/>
      <c r="AH7" s="1147"/>
      <c r="AI7" s="246"/>
      <c r="AJ7" s="246"/>
      <c r="AK7" s="246"/>
      <c r="AL7" s="1154"/>
      <c r="AM7" s="72"/>
      <c r="AN7" s="72"/>
    </row>
    <row r="8" spans="1:40" s="72" customFormat="1" ht="15" customHeight="1">
      <c r="A8" s="185">
        <v>1</v>
      </c>
      <c r="B8" s="850"/>
      <c r="C8" s="850"/>
      <c r="D8" s="156"/>
      <c r="E8" s="188">
        <v>6</v>
      </c>
      <c r="F8" s="157">
        <f t="shared" si="0"/>
        <v>0</v>
      </c>
      <c r="G8" s="863">
        <f t="shared" si="4"/>
        <v>0</v>
      </c>
      <c r="H8" s="866"/>
      <c r="I8" s="866"/>
      <c r="J8" s="859"/>
      <c r="K8" s="859"/>
      <c r="L8" s="862"/>
      <c r="M8" s="771">
        <f t="shared" si="5"/>
        <v>0</v>
      </c>
      <c r="N8" s="389">
        <f t="shared" si="1"/>
        <v>0</v>
      </c>
      <c r="O8" s="401">
        <f t="shared" si="2"/>
        <v>0</v>
      </c>
      <c r="P8" s="189">
        <f t="shared" si="3"/>
        <v>0</v>
      </c>
      <c r="Q8" s="474"/>
      <c r="R8" s="452"/>
      <c r="S8" s="66"/>
      <c r="T8" s="444"/>
      <c r="U8" s="452"/>
      <c r="V8" s="66"/>
      <c r="W8" s="703"/>
      <c r="X8" s="591"/>
      <c r="Y8" s="589"/>
      <c r="Z8" s="592"/>
      <c r="AA8" s="62"/>
      <c r="AB8" s="590"/>
      <c r="AC8" s="591"/>
      <c r="AD8" s="592"/>
      <c r="AE8" s="541"/>
      <c r="AF8" s="590"/>
      <c r="AG8" s="563"/>
      <c r="AH8" s="1148"/>
      <c r="AI8" s="242"/>
      <c r="AJ8" s="242"/>
      <c r="AK8" s="242"/>
      <c r="AL8" s="1155"/>
      <c r="AM8" s="359"/>
      <c r="AN8" s="359"/>
    </row>
    <row r="9" spans="1:38" ht="11.25" thickBot="1">
      <c r="A9" s="348"/>
      <c r="B9" s="720"/>
      <c r="C9" s="349"/>
      <c r="D9" s="836"/>
      <c r="E9" s="837"/>
      <c r="F9" s="838"/>
      <c r="G9" s="365"/>
      <c r="H9" s="366"/>
      <c r="I9" s="367"/>
      <c r="J9" s="366"/>
      <c r="K9" s="860"/>
      <c r="L9" s="867"/>
      <c r="M9" s="867"/>
      <c r="N9" s="867"/>
      <c r="O9" s="860"/>
      <c r="P9" s="867"/>
      <c r="Q9" s="778"/>
      <c r="R9" s="779"/>
      <c r="S9" s="780"/>
      <c r="T9" s="781"/>
      <c r="U9" s="781"/>
      <c r="V9" s="781"/>
      <c r="W9" s="781"/>
      <c r="X9" s="782"/>
      <c r="Y9" s="781"/>
      <c r="Z9" s="781"/>
      <c r="AA9" s="781"/>
      <c r="AB9" s="783"/>
      <c r="AC9" s="782"/>
      <c r="AD9" s="781"/>
      <c r="AE9" s="780"/>
      <c r="AF9" s="783"/>
      <c r="AG9" s="782"/>
      <c r="AH9" s="1149"/>
      <c r="AI9" s="448"/>
      <c r="AJ9" s="448"/>
      <c r="AK9" s="448"/>
      <c r="AL9" s="448"/>
    </row>
    <row r="10" spans="1:38" s="359" customFormat="1" ht="15" customHeight="1" thickBot="1">
      <c r="A10" s="835">
        <v>2</v>
      </c>
      <c r="B10" s="1090" t="s">
        <v>559</v>
      </c>
      <c r="C10" s="1090" t="s">
        <v>298</v>
      </c>
      <c r="D10" s="1090" t="s">
        <v>161</v>
      </c>
      <c r="E10" s="846">
        <v>1</v>
      </c>
      <c r="F10" s="772">
        <f>SUM(M10:P10)</f>
        <v>85</v>
      </c>
      <c r="G10" s="863">
        <f>SUM(H10,I10,J10,K10,L10,M10,O10,P10)</f>
        <v>60</v>
      </c>
      <c r="H10" s="864"/>
      <c r="I10" s="864"/>
      <c r="J10" s="865"/>
      <c r="K10" s="862"/>
      <c r="L10" s="862"/>
      <c r="M10" s="771">
        <f t="shared" si="5"/>
        <v>20</v>
      </c>
      <c r="N10" s="389">
        <f>SUM(T10,AB10,AG10,AL10,AL10,AK10)</f>
        <v>25</v>
      </c>
      <c r="O10" s="401">
        <f>SUM(Q10,Y10,AF10,AJ10)</f>
        <v>20</v>
      </c>
      <c r="P10" s="189">
        <f>SUM(S10,V10,W10,Z10,AA10,AD10,AH10,AL10)</f>
        <v>20</v>
      </c>
      <c r="Q10" s="701">
        <v>20</v>
      </c>
      <c r="R10" s="703">
        <v>20</v>
      </c>
      <c r="S10" s="532">
        <v>20</v>
      </c>
      <c r="T10" s="596">
        <v>25</v>
      </c>
      <c r="U10" s="452"/>
      <c r="V10" s="66"/>
      <c r="W10" s="703"/>
      <c r="X10" s="702"/>
      <c r="Y10" s="703"/>
      <c r="Z10" s="596"/>
      <c r="AA10" s="319"/>
      <c r="AB10" s="595"/>
      <c r="AC10" s="702"/>
      <c r="AD10" s="596"/>
      <c r="AE10" s="532"/>
      <c r="AF10" s="595"/>
      <c r="AG10" s="702"/>
      <c r="AH10" s="1150"/>
      <c r="AI10" s="242"/>
      <c r="AJ10" s="242"/>
      <c r="AK10" s="242"/>
      <c r="AL10" s="1155"/>
    </row>
    <row r="11" spans="1:38" s="72" customFormat="1" ht="15" customHeight="1" thickBot="1">
      <c r="A11" s="835">
        <v>2</v>
      </c>
      <c r="B11" s="784" t="s">
        <v>558</v>
      </c>
      <c r="C11" s="87" t="s">
        <v>299</v>
      </c>
      <c r="D11" s="156" t="s">
        <v>144</v>
      </c>
      <c r="E11" s="847">
        <v>1</v>
      </c>
      <c r="F11" s="773">
        <f>SUM(M11:P11)</f>
        <v>85</v>
      </c>
      <c r="G11" s="863">
        <f>SUM(H11,I11,J11,K11,L11,M11,O11,P11)</f>
        <v>65</v>
      </c>
      <c r="H11" s="864"/>
      <c r="I11" s="864"/>
      <c r="J11" s="865"/>
      <c r="K11" s="862"/>
      <c r="L11" s="862"/>
      <c r="M11" s="771">
        <f t="shared" si="5"/>
        <v>35</v>
      </c>
      <c r="N11" s="389">
        <f>SUM(T11,AB11,AG11,AL11,AL11,AK11)</f>
        <v>20</v>
      </c>
      <c r="O11" s="401">
        <f>SUM(Q11,Y11,AF11,AJ11)</f>
        <v>15</v>
      </c>
      <c r="P11" s="189">
        <f>SUM(S11,V11,W11,Z11,AA11,AD11,AH11,AL11)</f>
        <v>15</v>
      </c>
      <c r="Q11" s="474">
        <v>15</v>
      </c>
      <c r="R11" s="452">
        <v>15</v>
      </c>
      <c r="S11" s="66">
        <v>15</v>
      </c>
      <c r="T11" s="444">
        <v>20</v>
      </c>
      <c r="U11" s="452">
        <v>20</v>
      </c>
      <c r="V11" s="66"/>
      <c r="W11" s="703"/>
      <c r="X11" s="563"/>
      <c r="Y11" s="452"/>
      <c r="Z11" s="444"/>
      <c r="AA11" s="62"/>
      <c r="AB11" s="336"/>
      <c r="AC11" s="563"/>
      <c r="AD11" s="444"/>
      <c r="AE11" s="66"/>
      <c r="AF11" s="336"/>
      <c r="AG11" s="563"/>
      <c r="AH11" s="1148"/>
      <c r="AI11" s="242"/>
      <c r="AJ11" s="246"/>
      <c r="AK11" s="246"/>
      <c r="AL11" s="1154"/>
    </row>
    <row r="12" spans="1:40" s="72" customFormat="1" ht="15" customHeight="1" thickBot="1">
      <c r="A12" s="835">
        <v>2</v>
      </c>
      <c r="B12" s="784"/>
      <c r="C12" s="87"/>
      <c r="D12" s="156"/>
      <c r="E12" s="847">
        <v>3</v>
      </c>
      <c r="F12" s="773">
        <f>SUM(M12:P12)</f>
        <v>0</v>
      </c>
      <c r="G12" s="863">
        <f t="shared" si="4"/>
        <v>0</v>
      </c>
      <c r="H12" s="864"/>
      <c r="I12" s="864"/>
      <c r="J12" s="865"/>
      <c r="K12" s="862"/>
      <c r="L12" s="862"/>
      <c r="M12" s="771">
        <f t="shared" si="5"/>
        <v>0</v>
      </c>
      <c r="N12" s="389">
        <f>SUM(T12,AB12,AG12,AL12,AL12,AK12)</f>
        <v>0</v>
      </c>
      <c r="O12" s="401">
        <f>SUM(Q12,Y12,AF12,AJ12)</f>
        <v>0</v>
      </c>
      <c r="P12" s="189">
        <f>SUM(S12,V12,W12,Z12,AA12,AD12,AH12,AL12)</f>
        <v>0</v>
      </c>
      <c r="Q12" s="474"/>
      <c r="R12" s="452"/>
      <c r="S12" s="66"/>
      <c r="T12" s="444"/>
      <c r="U12" s="452"/>
      <c r="V12" s="66"/>
      <c r="W12" s="703"/>
      <c r="X12" s="563"/>
      <c r="Y12" s="452"/>
      <c r="Z12" s="444"/>
      <c r="AA12" s="62"/>
      <c r="AB12" s="336"/>
      <c r="AC12" s="563"/>
      <c r="AD12" s="444"/>
      <c r="AE12" s="66"/>
      <c r="AF12" s="336"/>
      <c r="AG12" s="563"/>
      <c r="AH12" s="1148"/>
      <c r="AI12" s="242"/>
      <c r="AJ12" s="242"/>
      <c r="AK12" s="242"/>
      <c r="AL12" s="1155"/>
      <c r="AM12" s="359"/>
      <c r="AN12" s="359"/>
    </row>
    <row r="13" spans="1:40" s="359" customFormat="1" ht="15" customHeight="1" thickBot="1">
      <c r="A13" s="835">
        <v>2</v>
      </c>
      <c r="B13" s="784"/>
      <c r="C13" s="87"/>
      <c r="D13" s="156"/>
      <c r="E13" s="848">
        <v>4</v>
      </c>
      <c r="F13" s="773">
        <f>SUM(M13:P13)</f>
        <v>0</v>
      </c>
      <c r="G13" s="863">
        <f t="shared" si="4"/>
        <v>0</v>
      </c>
      <c r="H13" s="864"/>
      <c r="I13" s="864"/>
      <c r="J13" s="865"/>
      <c r="K13" s="862"/>
      <c r="L13" s="862"/>
      <c r="M13" s="771">
        <f t="shared" si="5"/>
        <v>0</v>
      </c>
      <c r="N13" s="389">
        <f>SUM(T13,AB13,AG13,AL13,AL13,AK13)</f>
        <v>0</v>
      </c>
      <c r="O13" s="401">
        <f>SUM(Q13,Y13,AF13,AJ13)</f>
        <v>0</v>
      </c>
      <c r="P13" s="189">
        <f>SUM(S13,V13,W13,Z13,AA13,AD13,AH13,AL13)</f>
        <v>0</v>
      </c>
      <c r="Q13" s="474"/>
      <c r="R13" s="452"/>
      <c r="S13" s="66"/>
      <c r="T13" s="444"/>
      <c r="U13" s="452"/>
      <c r="V13" s="66"/>
      <c r="W13" s="703"/>
      <c r="X13" s="563"/>
      <c r="Y13" s="452"/>
      <c r="Z13" s="444"/>
      <c r="AA13" s="62"/>
      <c r="AB13" s="336"/>
      <c r="AC13" s="563"/>
      <c r="AD13" s="444"/>
      <c r="AE13" s="66"/>
      <c r="AF13" s="336"/>
      <c r="AG13" s="563"/>
      <c r="AH13" s="1148"/>
      <c r="AI13" s="242"/>
      <c r="AJ13" s="246"/>
      <c r="AK13" s="246"/>
      <c r="AL13" s="1154"/>
      <c r="AM13" s="72"/>
      <c r="AN13" s="72"/>
    </row>
    <row r="14" spans="1:37" ht="15" customHeight="1" thickBot="1">
      <c r="A14" s="835">
        <v>2</v>
      </c>
      <c r="B14" s="785"/>
      <c r="C14" s="511"/>
      <c r="D14" s="512"/>
      <c r="E14" s="849">
        <v>5</v>
      </c>
      <c r="F14" s="774">
        <f>SUM(M14:P14)</f>
        <v>0</v>
      </c>
      <c r="G14" s="863">
        <f t="shared" si="4"/>
        <v>0</v>
      </c>
      <c r="H14" s="864"/>
      <c r="I14" s="864"/>
      <c r="J14" s="865"/>
      <c r="K14" s="862"/>
      <c r="L14" s="862"/>
      <c r="M14" s="771">
        <f t="shared" si="5"/>
        <v>0</v>
      </c>
      <c r="N14" s="389">
        <f>SUM(T14,AB14,AG14,AL14,AL14,AK14)</f>
        <v>0</v>
      </c>
      <c r="O14" s="401">
        <f>SUM(Q14,Y14,AF14,AJ14)</f>
        <v>0</v>
      </c>
      <c r="P14" s="189">
        <f>SUM(S14,V14,W14,Z14,AA14,AD14,AH14,AL14)</f>
        <v>0</v>
      </c>
      <c r="Q14" s="514"/>
      <c r="R14" s="515"/>
      <c r="S14" s="516"/>
      <c r="T14" s="517"/>
      <c r="U14" s="452"/>
      <c r="V14" s="66"/>
      <c r="W14" s="703"/>
      <c r="X14" s="567"/>
      <c r="Y14" s="515"/>
      <c r="Z14" s="517"/>
      <c r="AA14" s="584"/>
      <c r="AB14" s="571"/>
      <c r="AC14" s="567"/>
      <c r="AD14" s="517"/>
      <c r="AE14" s="516"/>
      <c r="AF14" s="571"/>
      <c r="AG14" s="567"/>
      <c r="AH14" s="1151"/>
      <c r="AI14" s="235"/>
      <c r="AJ14" s="235"/>
      <c r="AK14" s="235"/>
    </row>
    <row r="15" spans="1:40" s="72" customFormat="1" ht="15" customHeight="1" thickBot="1">
      <c r="A15" s="348"/>
      <c r="B15" s="720"/>
      <c r="C15" s="349"/>
      <c r="D15" s="839"/>
      <c r="E15" s="351"/>
      <c r="F15" s="352"/>
      <c r="G15" s="353"/>
      <c r="H15" s="366"/>
      <c r="I15" s="367"/>
      <c r="J15" s="366"/>
      <c r="K15" s="860"/>
      <c r="L15" s="868"/>
      <c r="M15" s="868"/>
      <c r="N15" s="868"/>
      <c r="O15" s="860"/>
      <c r="P15" s="868"/>
      <c r="Q15" s="840"/>
      <c r="R15" s="841"/>
      <c r="S15" s="842"/>
      <c r="T15" s="843"/>
      <c r="U15" s="840"/>
      <c r="V15" s="840"/>
      <c r="W15" s="840"/>
      <c r="X15" s="844"/>
      <c r="Y15" s="843"/>
      <c r="Z15" s="843"/>
      <c r="AA15" s="843"/>
      <c r="AB15" s="845"/>
      <c r="AC15" s="844"/>
      <c r="AD15" s="843"/>
      <c r="AE15" s="842"/>
      <c r="AF15" s="845"/>
      <c r="AG15" s="844"/>
      <c r="AH15" s="1152"/>
      <c r="AI15" s="448"/>
      <c r="AJ15" s="448"/>
      <c r="AK15" s="448"/>
      <c r="AL15" s="448"/>
      <c r="AM15" s="359"/>
      <c r="AN15" s="359"/>
    </row>
    <row r="16" spans="1:38" s="72" customFormat="1" ht="15" customHeight="1" thickBot="1">
      <c r="A16" s="185">
        <v>3</v>
      </c>
      <c r="B16" s="1245" t="s">
        <v>135</v>
      </c>
      <c r="C16" s="1244" t="s">
        <v>652</v>
      </c>
      <c r="D16" s="1246" t="s">
        <v>18</v>
      </c>
      <c r="E16" s="188">
        <v>1</v>
      </c>
      <c r="F16" s="157">
        <f aca="true" t="shared" si="6" ref="F16:F23">SUM(M16:P16)</f>
        <v>72</v>
      </c>
      <c r="G16" s="863">
        <f>SUM(H16,I16,J16,K16,L16,M16,O16,P16)-12</f>
        <v>60</v>
      </c>
      <c r="H16" s="864"/>
      <c r="I16" s="864"/>
      <c r="J16" s="865"/>
      <c r="K16" s="862"/>
      <c r="L16" s="862"/>
      <c r="M16" s="771">
        <f t="shared" si="5"/>
        <v>40</v>
      </c>
      <c r="N16" s="389">
        <f aca="true" t="shared" si="7" ref="N16:N22">SUM(T16,AB16,AG16,AL16,AL16,AK16)</f>
        <v>0</v>
      </c>
      <c r="O16" s="401">
        <f aca="true" t="shared" si="8" ref="O16:O22">SUM(Q16,Y16,AF16,AJ16)</f>
        <v>0</v>
      </c>
      <c r="P16" s="1256">
        <f aca="true" t="shared" si="9" ref="P16:P22">SUM(S16,V16,W16,Z16,AA16,AD16,AH16,AL16)</f>
        <v>32</v>
      </c>
      <c r="Q16" s="474"/>
      <c r="R16" s="452"/>
      <c r="S16" s="66"/>
      <c r="T16" s="444"/>
      <c r="U16" s="452"/>
      <c r="V16" s="66">
        <v>12</v>
      </c>
      <c r="W16" s="703">
        <v>20</v>
      </c>
      <c r="X16" s="452">
        <v>20</v>
      </c>
      <c r="Y16" s="452"/>
      <c r="Z16" s="444"/>
      <c r="AA16" s="62"/>
      <c r="AB16" s="336"/>
      <c r="AC16" s="563"/>
      <c r="AD16" s="444"/>
      <c r="AE16" s="66"/>
      <c r="AF16" s="336"/>
      <c r="AG16" s="563"/>
      <c r="AH16" s="1148"/>
      <c r="AI16" s="242"/>
      <c r="AJ16" s="246"/>
      <c r="AK16" s="246"/>
      <c r="AL16" s="1154"/>
    </row>
    <row r="17" spans="1:40" s="72" customFormat="1" ht="15" customHeight="1" thickBot="1">
      <c r="A17" s="185">
        <v>3</v>
      </c>
      <c r="B17" s="721" t="s">
        <v>304</v>
      </c>
      <c r="C17" s="87" t="s">
        <v>301</v>
      </c>
      <c r="D17" s="156" t="s">
        <v>237</v>
      </c>
      <c r="E17" s="186">
        <v>2</v>
      </c>
      <c r="F17" s="157">
        <f t="shared" si="6"/>
        <v>57</v>
      </c>
      <c r="G17" s="863">
        <f>SUM(H17,I17,J17,K17,L17,M17,O17,P17)-22</f>
        <v>35</v>
      </c>
      <c r="H17" s="864"/>
      <c r="I17" s="864"/>
      <c r="J17" s="865"/>
      <c r="K17" s="862"/>
      <c r="L17" s="862"/>
      <c r="M17" s="771">
        <f t="shared" si="5"/>
        <v>15</v>
      </c>
      <c r="N17" s="389">
        <f t="shared" si="7"/>
        <v>0</v>
      </c>
      <c r="O17" s="401">
        <f t="shared" si="8"/>
        <v>0</v>
      </c>
      <c r="P17" s="1256">
        <f t="shared" si="9"/>
        <v>42</v>
      </c>
      <c r="Q17" s="474"/>
      <c r="R17" s="452"/>
      <c r="S17" s="66">
        <v>12</v>
      </c>
      <c r="T17" s="444"/>
      <c r="U17" s="452"/>
      <c r="V17" s="66">
        <v>15</v>
      </c>
      <c r="W17" s="703">
        <v>15</v>
      </c>
      <c r="X17" s="452"/>
      <c r="Y17" s="452"/>
      <c r="Z17" s="444"/>
      <c r="AA17" s="62"/>
      <c r="AB17" s="336"/>
      <c r="AC17" s="563"/>
      <c r="AD17" s="444"/>
      <c r="AE17" s="66"/>
      <c r="AF17" s="336"/>
      <c r="AG17" s="563"/>
      <c r="AH17" s="1148"/>
      <c r="AI17" s="242"/>
      <c r="AJ17" s="242"/>
      <c r="AK17" s="242"/>
      <c r="AL17" s="1155"/>
      <c r="AM17" s="359"/>
      <c r="AN17" s="359"/>
    </row>
    <row r="18" spans="1:40" s="72" customFormat="1" ht="15" customHeight="1" thickBot="1">
      <c r="A18" s="185">
        <v>3</v>
      </c>
      <c r="B18" s="721" t="s">
        <v>305</v>
      </c>
      <c r="C18" s="87" t="s">
        <v>300</v>
      </c>
      <c r="D18" s="156" t="s">
        <v>286</v>
      </c>
      <c r="E18" s="188">
        <v>3</v>
      </c>
      <c r="F18" s="157">
        <f t="shared" si="6"/>
        <v>32</v>
      </c>
      <c r="G18" s="863">
        <f aca="true" t="shared" si="10" ref="G18:G23">SUM(H18,I18,J18,K18,L18,M18,O18,P18)</f>
        <v>32</v>
      </c>
      <c r="H18" s="864"/>
      <c r="I18" s="869"/>
      <c r="J18" s="884"/>
      <c r="K18" s="884"/>
      <c r="L18" s="884"/>
      <c r="M18" s="771">
        <f t="shared" si="5"/>
        <v>12</v>
      </c>
      <c r="N18" s="389">
        <f t="shared" si="7"/>
        <v>0</v>
      </c>
      <c r="O18" s="401">
        <f t="shared" si="8"/>
        <v>20</v>
      </c>
      <c r="P18" s="189">
        <f t="shared" si="9"/>
        <v>0</v>
      </c>
      <c r="Q18" s="474">
        <v>20</v>
      </c>
      <c r="R18" s="452"/>
      <c r="S18" s="66"/>
      <c r="T18" s="444"/>
      <c r="U18" s="452">
        <v>12</v>
      </c>
      <c r="V18" s="66"/>
      <c r="W18" s="703"/>
      <c r="X18" s="452"/>
      <c r="Y18" s="452"/>
      <c r="Z18" s="444"/>
      <c r="AA18" s="62"/>
      <c r="AB18" s="336"/>
      <c r="AC18" s="563"/>
      <c r="AD18" s="444"/>
      <c r="AE18" s="66"/>
      <c r="AF18" s="336"/>
      <c r="AG18" s="563"/>
      <c r="AH18" s="1148"/>
      <c r="AI18" s="242"/>
      <c r="AJ18" s="239"/>
      <c r="AK18" s="239"/>
      <c r="AL18" s="1157"/>
      <c r="AM18" s="337"/>
      <c r="AN18" s="337"/>
    </row>
    <row r="19" spans="1:40" s="72" customFormat="1" ht="15" customHeight="1" thickBot="1">
      <c r="A19" s="185">
        <v>3</v>
      </c>
      <c r="B19" s="721" t="s">
        <v>184</v>
      </c>
      <c r="C19" s="87" t="s">
        <v>653</v>
      </c>
      <c r="D19" s="156" t="s">
        <v>144</v>
      </c>
      <c r="E19" s="186">
        <v>3</v>
      </c>
      <c r="F19" s="157">
        <f t="shared" si="6"/>
        <v>44</v>
      </c>
      <c r="G19" s="863">
        <f>SUM(H19,I19,J19,K19,L19,M19,O19,P19)-12</f>
        <v>32</v>
      </c>
      <c r="H19" s="864"/>
      <c r="I19" s="864"/>
      <c r="J19" s="865"/>
      <c r="K19" s="862"/>
      <c r="L19" s="862"/>
      <c r="M19" s="771">
        <f t="shared" si="5"/>
        <v>12</v>
      </c>
      <c r="N19" s="389">
        <f t="shared" si="7"/>
        <v>0</v>
      </c>
      <c r="O19" s="401">
        <f t="shared" si="8"/>
        <v>0</v>
      </c>
      <c r="P19" s="1256">
        <f t="shared" si="9"/>
        <v>32</v>
      </c>
      <c r="Q19" s="474"/>
      <c r="R19" s="452"/>
      <c r="S19" s="66"/>
      <c r="T19" s="444"/>
      <c r="U19" s="452"/>
      <c r="V19" s="66">
        <v>20</v>
      </c>
      <c r="W19" s="703">
        <v>12</v>
      </c>
      <c r="X19" s="452"/>
      <c r="Y19" s="452"/>
      <c r="Z19" s="444"/>
      <c r="AA19" s="62"/>
      <c r="AB19" s="336"/>
      <c r="AC19" s="563"/>
      <c r="AD19" s="444"/>
      <c r="AE19" s="66"/>
      <c r="AF19" s="336"/>
      <c r="AG19" s="563"/>
      <c r="AH19" s="1148"/>
      <c r="AI19" s="242"/>
      <c r="AJ19" s="239"/>
      <c r="AK19" s="239"/>
      <c r="AL19" s="1157"/>
      <c r="AM19" s="337"/>
      <c r="AN19" s="337"/>
    </row>
    <row r="20" spans="1:38" s="72" customFormat="1" ht="15" customHeight="1" thickBot="1">
      <c r="A20" s="185">
        <v>3</v>
      </c>
      <c r="B20" s="721" t="s">
        <v>597</v>
      </c>
      <c r="C20" s="87" t="s">
        <v>598</v>
      </c>
      <c r="D20" s="156" t="s">
        <v>599</v>
      </c>
      <c r="E20" s="188">
        <v>5</v>
      </c>
      <c r="F20" s="157">
        <f t="shared" si="6"/>
        <v>15</v>
      </c>
      <c r="G20" s="863">
        <f t="shared" si="10"/>
        <v>15</v>
      </c>
      <c r="H20" s="864"/>
      <c r="I20" s="864"/>
      <c r="J20" s="865"/>
      <c r="K20" s="862"/>
      <c r="L20" s="862"/>
      <c r="M20" s="771">
        <f t="shared" si="5"/>
        <v>15</v>
      </c>
      <c r="N20" s="389">
        <f t="shared" si="7"/>
        <v>0</v>
      </c>
      <c r="O20" s="401">
        <f t="shared" si="8"/>
        <v>0</v>
      </c>
      <c r="P20" s="189">
        <f t="shared" si="9"/>
        <v>0</v>
      </c>
      <c r="Q20" s="474"/>
      <c r="R20" s="452"/>
      <c r="S20" s="66"/>
      <c r="T20" s="444"/>
      <c r="U20" s="452">
        <v>15</v>
      </c>
      <c r="V20" s="66"/>
      <c r="W20" s="703"/>
      <c r="X20" s="452"/>
      <c r="Y20" s="452"/>
      <c r="Z20" s="444"/>
      <c r="AA20" s="62"/>
      <c r="AB20" s="336"/>
      <c r="AC20" s="563"/>
      <c r="AD20" s="444"/>
      <c r="AE20" s="66"/>
      <c r="AF20" s="336"/>
      <c r="AG20" s="563"/>
      <c r="AH20" s="1148"/>
      <c r="AI20" s="242"/>
      <c r="AJ20" s="246"/>
      <c r="AK20" s="246"/>
      <c r="AL20" s="1154"/>
    </row>
    <row r="21" spans="1:40" s="337" customFormat="1" ht="15" customHeight="1" thickBot="1">
      <c r="A21" s="185">
        <v>3</v>
      </c>
      <c r="B21" s="721" t="s">
        <v>303</v>
      </c>
      <c r="C21" s="87" t="s">
        <v>302</v>
      </c>
      <c r="D21" s="156" t="s">
        <v>18</v>
      </c>
      <c r="E21" s="186">
        <v>6</v>
      </c>
      <c r="F21" s="157">
        <f t="shared" si="6"/>
        <v>6</v>
      </c>
      <c r="G21" s="863">
        <f t="shared" si="10"/>
        <v>6</v>
      </c>
      <c r="H21" s="864"/>
      <c r="I21" s="864"/>
      <c r="J21" s="865"/>
      <c r="K21" s="862"/>
      <c r="L21" s="862"/>
      <c r="M21" s="771">
        <f t="shared" si="5"/>
        <v>0</v>
      </c>
      <c r="N21" s="389">
        <f t="shared" si="7"/>
        <v>0</v>
      </c>
      <c r="O21" s="401">
        <f t="shared" si="8"/>
        <v>0</v>
      </c>
      <c r="P21" s="189">
        <f t="shared" si="9"/>
        <v>6</v>
      </c>
      <c r="Q21" s="474"/>
      <c r="R21" s="452"/>
      <c r="S21" s="66">
        <v>6</v>
      </c>
      <c r="T21" s="444"/>
      <c r="U21" s="452"/>
      <c r="V21" s="66"/>
      <c r="W21" s="703"/>
      <c r="X21" s="452"/>
      <c r="Y21" s="452"/>
      <c r="Z21" s="444"/>
      <c r="AA21" s="62"/>
      <c r="AB21" s="336"/>
      <c r="AC21" s="563"/>
      <c r="AD21" s="444"/>
      <c r="AE21" s="66"/>
      <c r="AF21" s="336"/>
      <c r="AG21" s="563"/>
      <c r="AH21" s="1148"/>
      <c r="AI21" s="242"/>
      <c r="AJ21" s="242"/>
      <c r="AK21" s="242"/>
      <c r="AL21" s="1155"/>
      <c r="AM21" s="359"/>
      <c r="AN21" s="359"/>
    </row>
    <row r="22" spans="1:40" s="72" customFormat="1" ht="15" customHeight="1" thickBot="1">
      <c r="A22" s="185">
        <v>3</v>
      </c>
      <c r="B22" s="721"/>
      <c r="C22" s="87"/>
      <c r="D22" s="156"/>
      <c r="E22" s="186"/>
      <c r="F22" s="157">
        <f t="shared" si="6"/>
        <v>0</v>
      </c>
      <c r="G22" s="863">
        <f t="shared" si="10"/>
        <v>0</v>
      </c>
      <c r="H22" s="864"/>
      <c r="I22" s="864"/>
      <c r="J22" s="865"/>
      <c r="K22" s="862"/>
      <c r="L22" s="862"/>
      <c r="M22" s="771">
        <f t="shared" si="5"/>
        <v>0</v>
      </c>
      <c r="N22" s="389">
        <f t="shared" si="7"/>
        <v>0</v>
      </c>
      <c r="O22" s="401">
        <f t="shared" si="8"/>
        <v>0</v>
      </c>
      <c r="P22" s="189">
        <f t="shared" si="9"/>
        <v>0</v>
      </c>
      <c r="Q22" s="474"/>
      <c r="R22" s="452"/>
      <c r="S22" s="66"/>
      <c r="T22" s="444"/>
      <c r="U22" s="452"/>
      <c r="V22" s="66"/>
      <c r="W22" s="703"/>
      <c r="X22" s="452"/>
      <c r="Y22" s="452"/>
      <c r="Z22" s="444"/>
      <c r="AA22" s="62"/>
      <c r="AB22" s="336"/>
      <c r="AC22" s="563"/>
      <c r="AD22" s="444"/>
      <c r="AE22" s="66"/>
      <c r="AF22" s="336"/>
      <c r="AG22" s="563"/>
      <c r="AH22" s="1148"/>
      <c r="AI22" s="242"/>
      <c r="AJ22" s="242"/>
      <c r="AK22" s="242"/>
      <c r="AL22" s="1155"/>
      <c r="AM22" s="359"/>
      <c r="AN22" s="359"/>
    </row>
    <row r="23" spans="1:40" s="337" customFormat="1" ht="15" customHeight="1" thickBot="1">
      <c r="A23" s="184">
        <v>3</v>
      </c>
      <c r="B23" s="722"/>
      <c r="C23" s="87"/>
      <c r="D23" s="156"/>
      <c r="E23" s="187"/>
      <c r="F23" s="157">
        <f t="shared" si="6"/>
        <v>0</v>
      </c>
      <c r="G23" s="863">
        <f t="shared" si="10"/>
        <v>0</v>
      </c>
      <c r="H23" s="864"/>
      <c r="I23" s="864"/>
      <c r="J23" s="865"/>
      <c r="K23" s="862"/>
      <c r="L23" s="862"/>
      <c r="M23" s="771">
        <f t="shared" si="5"/>
        <v>0</v>
      </c>
      <c r="N23" s="389">
        <f aca="true" t="shared" si="11" ref="N23:N29">SUM(T23,AB23,AG23,AL23,AL23,AK23)</f>
        <v>0</v>
      </c>
      <c r="O23" s="401">
        <f aca="true" t="shared" si="12" ref="O23:O29">SUM(Q23,Y23,AF23,AJ23)</f>
        <v>0</v>
      </c>
      <c r="P23" s="189">
        <f aca="true" t="shared" si="13" ref="P23:P29">SUM(S23,V23,W23,Z23,AA23,AD23,AH23,AL23)</f>
        <v>0</v>
      </c>
      <c r="Q23" s="474"/>
      <c r="R23" s="452"/>
      <c r="S23" s="66"/>
      <c r="T23" s="444"/>
      <c r="U23" s="452"/>
      <c r="V23" s="66"/>
      <c r="W23" s="703"/>
      <c r="X23" s="563"/>
      <c r="Y23" s="452"/>
      <c r="Z23" s="444"/>
      <c r="AA23" s="62"/>
      <c r="AB23" s="336"/>
      <c r="AC23" s="563"/>
      <c r="AD23" s="444"/>
      <c r="AE23" s="66"/>
      <c r="AF23" s="336"/>
      <c r="AG23" s="563"/>
      <c r="AH23" s="1148"/>
      <c r="AI23" s="242"/>
      <c r="AJ23" s="242"/>
      <c r="AK23" s="242"/>
      <c r="AL23" s="1155"/>
      <c r="AM23" s="359"/>
      <c r="AN23" s="359"/>
    </row>
    <row r="24" spans="1:40" s="72" customFormat="1" ht="15" customHeight="1" thickBot="1">
      <c r="A24" s="184">
        <v>3</v>
      </c>
      <c r="B24" s="722"/>
      <c r="C24" s="87"/>
      <c r="D24" s="156"/>
      <c r="E24" s="187"/>
      <c r="F24" s="157">
        <f aca="true" t="shared" si="14" ref="F24:F29">SUM(M24:P24)</f>
        <v>0</v>
      </c>
      <c r="G24" s="863">
        <f t="shared" si="4"/>
        <v>0</v>
      </c>
      <c r="H24" s="869"/>
      <c r="I24" s="869"/>
      <c r="J24" s="865"/>
      <c r="K24" s="862"/>
      <c r="L24" s="862"/>
      <c r="M24" s="771">
        <f t="shared" si="5"/>
        <v>0</v>
      </c>
      <c r="N24" s="389">
        <f t="shared" si="11"/>
        <v>0</v>
      </c>
      <c r="O24" s="401">
        <f t="shared" si="12"/>
        <v>0</v>
      </c>
      <c r="P24" s="189">
        <f t="shared" si="13"/>
        <v>0</v>
      </c>
      <c r="Q24" s="474"/>
      <c r="R24" s="452"/>
      <c r="S24" s="66"/>
      <c r="T24" s="444"/>
      <c r="U24" s="452"/>
      <c r="V24" s="66"/>
      <c r="W24" s="703"/>
      <c r="X24" s="563"/>
      <c r="Y24" s="452"/>
      <c r="Z24" s="444"/>
      <c r="AA24" s="62"/>
      <c r="AB24" s="336"/>
      <c r="AC24" s="563"/>
      <c r="AD24" s="444"/>
      <c r="AE24" s="66"/>
      <c r="AF24" s="336"/>
      <c r="AG24" s="563"/>
      <c r="AH24" s="1148"/>
      <c r="AI24" s="242"/>
      <c r="AJ24" s="242"/>
      <c r="AK24" s="242"/>
      <c r="AL24" s="1155"/>
      <c r="AM24" s="359"/>
      <c r="AN24" s="359"/>
    </row>
    <row r="25" spans="1:40" s="72" customFormat="1" ht="15" customHeight="1" thickBot="1">
      <c r="A25" s="185">
        <v>3</v>
      </c>
      <c r="B25" s="721"/>
      <c r="C25" s="87"/>
      <c r="D25" s="156"/>
      <c r="E25" s="186"/>
      <c r="F25" s="157">
        <f t="shared" si="14"/>
        <v>0</v>
      </c>
      <c r="G25" s="863">
        <f t="shared" si="4"/>
        <v>0</v>
      </c>
      <c r="H25" s="864"/>
      <c r="I25" s="864"/>
      <c r="J25" s="865"/>
      <c r="K25" s="862"/>
      <c r="L25" s="862"/>
      <c r="M25" s="771">
        <f t="shared" si="5"/>
        <v>0</v>
      </c>
      <c r="N25" s="389">
        <f t="shared" si="11"/>
        <v>0</v>
      </c>
      <c r="O25" s="401">
        <f t="shared" si="12"/>
        <v>0</v>
      </c>
      <c r="P25" s="189">
        <f t="shared" si="13"/>
        <v>0</v>
      </c>
      <c r="Q25" s="474"/>
      <c r="R25" s="452"/>
      <c r="S25" s="66"/>
      <c r="T25" s="444"/>
      <c r="U25" s="452"/>
      <c r="V25" s="66"/>
      <c r="W25" s="703"/>
      <c r="X25" s="563"/>
      <c r="Y25" s="452"/>
      <c r="Z25" s="444"/>
      <c r="AA25" s="62"/>
      <c r="AB25" s="336"/>
      <c r="AC25" s="563"/>
      <c r="AD25" s="444"/>
      <c r="AE25" s="66"/>
      <c r="AF25" s="336"/>
      <c r="AG25" s="563"/>
      <c r="AH25" s="1148"/>
      <c r="AI25" s="242"/>
      <c r="AJ25" s="242"/>
      <c r="AK25" s="242"/>
      <c r="AL25" s="1155"/>
      <c r="AM25" s="359"/>
      <c r="AN25" s="359"/>
    </row>
    <row r="26" spans="1:40" s="337" customFormat="1" ht="15" customHeight="1" thickBot="1">
      <c r="A26" s="185">
        <v>3</v>
      </c>
      <c r="B26" s="721"/>
      <c r="C26" s="87"/>
      <c r="D26" s="156"/>
      <c r="E26" s="186"/>
      <c r="F26" s="157">
        <f t="shared" si="14"/>
        <v>0</v>
      </c>
      <c r="G26" s="863">
        <f t="shared" si="4"/>
        <v>0</v>
      </c>
      <c r="H26" s="864"/>
      <c r="I26" s="864"/>
      <c r="J26" s="865"/>
      <c r="K26" s="862"/>
      <c r="L26" s="862"/>
      <c r="M26" s="771">
        <f t="shared" si="5"/>
        <v>0</v>
      </c>
      <c r="N26" s="389">
        <f t="shared" si="11"/>
        <v>0</v>
      </c>
      <c r="O26" s="401">
        <f t="shared" si="12"/>
        <v>0</v>
      </c>
      <c r="P26" s="189">
        <f t="shared" si="13"/>
        <v>0</v>
      </c>
      <c r="Q26" s="474"/>
      <c r="R26" s="452"/>
      <c r="S26" s="66"/>
      <c r="T26" s="444"/>
      <c r="U26" s="452"/>
      <c r="V26" s="66"/>
      <c r="W26" s="703"/>
      <c r="X26" s="563"/>
      <c r="Y26" s="452"/>
      <c r="Z26" s="444"/>
      <c r="AA26" s="62"/>
      <c r="AB26" s="336"/>
      <c r="AC26" s="563"/>
      <c r="AD26" s="444"/>
      <c r="AE26" s="66"/>
      <c r="AF26" s="336"/>
      <c r="AG26" s="563"/>
      <c r="AH26" s="1148"/>
      <c r="AI26" s="242"/>
      <c r="AJ26" s="242"/>
      <c r="AK26" s="242"/>
      <c r="AL26" s="1155"/>
      <c r="AM26" s="359"/>
      <c r="AN26" s="359"/>
    </row>
    <row r="27" spans="1:40" s="72" customFormat="1" ht="15" customHeight="1" thickBot="1">
      <c r="A27" s="185">
        <v>3</v>
      </c>
      <c r="B27" s="721"/>
      <c r="C27" s="87"/>
      <c r="D27" s="156"/>
      <c r="E27" s="186"/>
      <c r="F27" s="157">
        <f t="shared" si="14"/>
        <v>0</v>
      </c>
      <c r="G27" s="863">
        <f t="shared" si="4"/>
        <v>0</v>
      </c>
      <c r="H27" s="864"/>
      <c r="I27" s="864"/>
      <c r="J27" s="865"/>
      <c r="K27" s="862"/>
      <c r="L27" s="862"/>
      <c r="M27" s="771">
        <f t="shared" si="5"/>
        <v>0</v>
      </c>
      <c r="N27" s="389">
        <f t="shared" si="11"/>
        <v>0</v>
      </c>
      <c r="O27" s="401">
        <f t="shared" si="12"/>
        <v>0</v>
      </c>
      <c r="P27" s="189">
        <f t="shared" si="13"/>
        <v>0</v>
      </c>
      <c r="Q27" s="474"/>
      <c r="R27" s="452"/>
      <c r="S27" s="66"/>
      <c r="T27" s="444"/>
      <c r="U27" s="452"/>
      <c r="V27" s="66"/>
      <c r="W27" s="703"/>
      <c r="X27" s="563"/>
      <c r="Y27" s="452"/>
      <c r="Z27" s="444"/>
      <c r="AA27" s="62"/>
      <c r="AB27" s="336"/>
      <c r="AC27" s="563"/>
      <c r="AD27" s="444"/>
      <c r="AE27" s="66"/>
      <c r="AF27" s="336"/>
      <c r="AG27" s="563"/>
      <c r="AH27" s="1148"/>
      <c r="AI27" s="242"/>
      <c r="AJ27" s="242"/>
      <c r="AK27" s="242"/>
      <c r="AL27" s="1155"/>
      <c r="AM27" s="359"/>
      <c r="AN27" s="359"/>
    </row>
    <row r="28" spans="1:38" s="72" customFormat="1" ht="15" customHeight="1" thickBot="1">
      <c r="A28" s="185">
        <v>3</v>
      </c>
      <c r="B28" s="721"/>
      <c r="C28" s="87"/>
      <c r="D28" s="156"/>
      <c r="E28" s="186"/>
      <c r="F28" s="157">
        <f t="shared" si="14"/>
        <v>0</v>
      </c>
      <c r="G28" s="863">
        <f t="shared" si="4"/>
        <v>0</v>
      </c>
      <c r="H28" s="864"/>
      <c r="I28" s="864"/>
      <c r="J28" s="865"/>
      <c r="K28" s="862"/>
      <c r="L28" s="862"/>
      <c r="M28" s="771">
        <f t="shared" si="5"/>
        <v>0</v>
      </c>
      <c r="N28" s="389">
        <f t="shared" si="11"/>
        <v>0</v>
      </c>
      <c r="O28" s="401">
        <f t="shared" si="12"/>
        <v>0</v>
      </c>
      <c r="P28" s="189">
        <f t="shared" si="13"/>
        <v>0</v>
      </c>
      <c r="Q28" s="474"/>
      <c r="R28" s="452"/>
      <c r="S28" s="66"/>
      <c r="T28" s="444"/>
      <c r="U28" s="452"/>
      <c r="V28" s="66"/>
      <c r="W28" s="703"/>
      <c r="X28" s="563"/>
      <c r="Y28" s="452"/>
      <c r="Z28" s="444"/>
      <c r="AA28" s="62"/>
      <c r="AB28" s="336"/>
      <c r="AC28" s="563"/>
      <c r="AD28" s="444"/>
      <c r="AE28" s="66"/>
      <c r="AF28" s="336"/>
      <c r="AG28" s="563"/>
      <c r="AH28" s="1148"/>
      <c r="AI28" s="242"/>
      <c r="AJ28" s="246"/>
      <c r="AK28" s="246"/>
      <c r="AL28" s="1154"/>
    </row>
    <row r="29" spans="1:37" ht="15" customHeight="1">
      <c r="A29" s="185">
        <v>3</v>
      </c>
      <c r="B29" s="721"/>
      <c r="C29" s="87"/>
      <c r="D29" s="156"/>
      <c r="E29" s="186"/>
      <c r="F29" s="157">
        <f t="shared" si="14"/>
        <v>0</v>
      </c>
      <c r="G29" s="863">
        <f t="shared" si="4"/>
        <v>0</v>
      </c>
      <c r="H29" s="864"/>
      <c r="I29" s="864"/>
      <c r="J29" s="865"/>
      <c r="K29" s="862"/>
      <c r="L29" s="862"/>
      <c r="M29" s="771">
        <f t="shared" si="5"/>
        <v>0</v>
      </c>
      <c r="N29" s="389">
        <f t="shared" si="11"/>
        <v>0</v>
      </c>
      <c r="O29" s="401">
        <f t="shared" si="12"/>
        <v>0</v>
      </c>
      <c r="P29" s="189">
        <f t="shared" si="13"/>
        <v>0</v>
      </c>
      <c r="Q29" s="474"/>
      <c r="R29" s="452"/>
      <c r="S29" s="66"/>
      <c r="T29" s="444"/>
      <c r="U29" s="452"/>
      <c r="V29" s="66"/>
      <c r="W29" s="703"/>
      <c r="X29" s="563"/>
      <c r="Y29" s="452"/>
      <c r="Z29" s="444"/>
      <c r="AA29" s="62"/>
      <c r="AB29" s="336"/>
      <c r="AC29" s="563"/>
      <c r="AD29" s="444"/>
      <c r="AE29" s="66"/>
      <c r="AF29" s="336"/>
      <c r="AG29" s="563"/>
      <c r="AH29" s="1148"/>
      <c r="AI29" s="235"/>
      <c r="AJ29" s="235"/>
      <c r="AK29" s="235"/>
    </row>
    <row r="30" spans="1:38" s="359" customFormat="1" ht="15" customHeight="1" thickBot="1">
      <c r="A30" s="348"/>
      <c r="B30" s="720"/>
      <c r="C30" s="349"/>
      <c r="D30" s="360"/>
      <c r="E30" s="361"/>
      <c r="F30" s="361"/>
      <c r="G30" s="353"/>
      <c r="H30" s="354"/>
      <c r="I30" s="355"/>
      <c r="J30" s="362"/>
      <c r="K30" s="363"/>
      <c r="L30" s="861"/>
      <c r="M30" s="1159"/>
      <c r="N30" s="1159"/>
      <c r="O30" s="1159"/>
      <c r="P30" s="1159"/>
      <c r="Q30" s="473"/>
      <c r="R30" s="446"/>
      <c r="S30" s="447"/>
      <c r="T30" s="448"/>
      <c r="U30" s="473"/>
      <c r="V30" s="473"/>
      <c r="W30" s="473"/>
      <c r="X30" s="565"/>
      <c r="Y30" s="448"/>
      <c r="Z30" s="448"/>
      <c r="AA30" s="448"/>
      <c r="AB30" s="775"/>
      <c r="AC30" s="565"/>
      <c r="AD30" s="448"/>
      <c r="AE30" s="447"/>
      <c r="AF30" s="775"/>
      <c r="AG30" s="565"/>
      <c r="AH30" s="1153"/>
      <c r="AI30" s="448"/>
      <c r="AJ30" s="448"/>
      <c r="AK30" s="448"/>
      <c r="AL30" s="448"/>
    </row>
    <row r="31" spans="1:38" s="359" customFormat="1" ht="15" customHeight="1" thickBot="1">
      <c r="A31" s="185">
        <v>4</v>
      </c>
      <c r="B31" s="724" t="s">
        <v>314</v>
      </c>
      <c r="C31" s="88" t="s">
        <v>318</v>
      </c>
      <c r="D31" s="266" t="s">
        <v>270</v>
      </c>
      <c r="E31" s="188">
        <v>1</v>
      </c>
      <c r="F31" s="157">
        <f aca="true" t="shared" si="15" ref="F31:F36">SUM(M31:P31)</f>
        <v>114</v>
      </c>
      <c r="G31" s="863">
        <f>SUM(H31,I31,J31,K31,L31,M31,O31,P31)-34</f>
        <v>92</v>
      </c>
      <c r="H31" s="864">
        <v>10</v>
      </c>
      <c r="I31" s="864">
        <v>10</v>
      </c>
      <c r="J31" s="865"/>
      <c r="K31" s="862"/>
      <c r="L31" s="862"/>
      <c r="M31" s="771">
        <f t="shared" si="5"/>
        <v>60</v>
      </c>
      <c r="N31" s="389">
        <f aca="true" t="shared" si="16" ref="N31:N36">SUM(T31,AB31,AG31,AL31,AL31,AK31)</f>
        <v>8</v>
      </c>
      <c r="O31" s="401">
        <f aca="true" t="shared" si="17" ref="O31:O36">SUM(Q31,Y31,AF31,AJ31)</f>
        <v>2</v>
      </c>
      <c r="P31" s="1256">
        <f aca="true" t="shared" si="18" ref="P31:P36">SUM(S31,V31,W31,Z31,AA31,AD31,AH31,AL31)</f>
        <v>44</v>
      </c>
      <c r="Q31" s="474">
        <v>2</v>
      </c>
      <c r="R31" s="452"/>
      <c r="S31" s="66">
        <v>4</v>
      </c>
      <c r="T31" s="444">
        <v>8</v>
      </c>
      <c r="U31" s="452">
        <v>20</v>
      </c>
      <c r="V31" s="66">
        <v>20</v>
      </c>
      <c r="W31" s="703">
        <v>20</v>
      </c>
      <c r="X31" s="452">
        <v>20</v>
      </c>
      <c r="Y31" s="452"/>
      <c r="Z31" s="444"/>
      <c r="AA31" s="62"/>
      <c r="AB31" s="336"/>
      <c r="AC31" s="563"/>
      <c r="AD31" s="444"/>
      <c r="AE31" s="66"/>
      <c r="AF31" s="336"/>
      <c r="AG31" s="563"/>
      <c r="AH31" s="1148"/>
      <c r="AI31" s="242"/>
      <c r="AJ31" s="242"/>
      <c r="AK31" s="242"/>
      <c r="AL31" s="1155"/>
    </row>
    <row r="32" spans="1:38" s="337" customFormat="1" ht="15" customHeight="1" thickBot="1">
      <c r="A32" s="184">
        <v>4</v>
      </c>
      <c r="B32" s="880" t="s">
        <v>182</v>
      </c>
      <c r="C32" s="87" t="s">
        <v>69</v>
      </c>
      <c r="D32" s="303" t="s">
        <v>165</v>
      </c>
      <c r="E32" s="188">
        <v>2</v>
      </c>
      <c r="F32" s="815">
        <f t="shared" si="15"/>
        <v>35</v>
      </c>
      <c r="G32" s="863">
        <f>SUM(H32,I32,J32,K32,L32,M32,O32,P32)</f>
        <v>25</v>
      </c>
      <c r="H32" s="864">
        <v>5</v>
      </c>
      <c r="I32" s="864"/>
      <c r="J32" s="884"/>
      <c r="K32" s="884"/>
      <c r="L32" s="884"/>
      <c r="M32" s="771">
        <f t="shared" si="5"/>
        <v>4</v>
      </c>
      <c r="N32" s="389">
        <f t="shared" si="16"/>
        <v>15</v>
      </c>
      <c r="O32" s="401">
        <f t="shared" si="17"/>
        <v>4</v>
      </c>
      <c r="P32" s="189">
        <f t="shared" si="18"/>
        <v>12</v>
      </c>
      <c r="Q32" s="474">
        <v>4</v>
      </c>
      <c r="R32" s="452">
        <v>4</v>
      </c>
      <c r="S32" s="66">
        <v>12</v>
      </c>
      <c r="T32" s="444">
        <v>15</v>
      </c>
      <c r="U32" s="452"/>
      <c r="V32" s="66"/>
      <c r="W32" s="703"/>
      <c r="X32" s="452"/>
      <c r="Y32" s="452"/>
      <c r="Z32" s="444"/>
      <c r="AA32" s="62"/>
      <c r="AB32" s="336"/>
      <c r="AC32" s="563"/>
      <c r="AD32" s="444"/>
      <c r="AE32" s="66"/>
      <c r="AF32" s="336"/>
      <c r="AG32" s="563"/>
      <c r="AH32" s="1148"/>
      <c r="AI32" s="242"/>
      <c r="AJ32" s="239"/>
      <c r="AK32" s="239"/>
      <c r="AL32" s="1157"/>
    </row>
    <row r="33" spans="1:40" s="359" customFormat="1" ht="15" customHeight="1" thickBot="1">
      <c r="A33" s="185">
        <v>4</v>
      </c>
      <c r="B33" s="724" t="s">
        <v>213</v>
      </c>
      <c r="C33" s="88" t="s">
        <v>214</v>
      </c>
      <c r="D33" s="266" t="s">
        <v>215</v>
      </c>
      <c r="E33" s="187">
        <v>3</v>
      </c>
      <c r="F33" s="157">
        <f t="shared" si="15"/>
        <v>18</v>
      </c>
      <c r="G33" s="863">
        <f>SUM(H33,I33,J33,K33,L33,M33,O33,P33)</f>
        <v>27</v>
      </c>
      <c r="H33" s="864">
        <v>10</v>
      </c>
      <c r="I33" s="864"/>
      <c r="J33" s="884"/>
      <c r="K33" s="884"/>
      <c r="L33" s="884">
        <v>5</v>
      </c>
      <c r="M33" s="771">
        <f t="shared" si="5"/>
        <v>6</v>
      </c>
      <c r="N33" s="389">
        <f t="shared" si="16"/>
        <v>6</v>
      </c>
      <c r="O33" s="401">
        <f t="shared" si="17"/>
        <v>6</v>
      </c>
      <c r="P33" s="189">
        <f t="shared" si="18"/>
        <v>0</v>
      </c>
      <c r="Q33" s="474">
        <v>6</v>
      </c>
      <c r="R33" s="452">
        <v>6</v>
      </c>
      <c r="S33" s="66"/>
      <c r="T33" s="444">
        <v>6</v>
      </c>
      <c r="U33" s="452"/>
      <c r="V33" s="66"/>
      <c r="W33" s="703"/>
      <c r="X33" s="452"/>
      <c r="Y33" s="452"/>
      <c r="Z33" s="444"/>
      <c r="AA33" s="62"/>
      <c r="AB33" s="336"/>
      <c r="AC33" s="563"/>
      <c r="AD33" s="444"/>
      <c r="AE33" s="66"/>
      <c r="AF33" s="336"/>
      <c r="AG33" s="563"/>
      <c r="AH33" s="1148"/>
      <c r="AI33" s="242"/>
      <c r="AJ33" s="239"/>
      <c r="AK33" s="239"/>
      <c r="AL33" s="1157"/>
      <c r="AM33" s="337"/>
      <c r="AN33" s="337"/>
    </row>
    <row r="34" spans="1:40" s="359" customFormat="1" ht="15" customHeight="1" thickBot="1">
      <c r="A34" s="185">
        <v>4</v>
      </c>
      <c r="B34" s="784" t="s">
        <v>229</v>
      </c>
      <c r="C34" s="87" t="s">
        <v>230</v>
      </c>
      <c r="D34" s="306" t="s">
        <v>7</v>
      </c>
      <c r="E34" s="188">
        <v>4</v>
      </c>
      <c r="F34" s="157">
        <f t="shared" si="15"/>
        <v>0</v>
      </c>
      <c r="G34" s="863">
        <f>SUM(H34,I34,J34,K34,L34,M34,O34,P34)</f>
        <v>5</v>
      </c>
      <c r="H34" s="869"/>
      <c r="I34" s="869"/>
      <c r="J34" s="865"/>
      <c r="K34" s="862"/>
      <c r="L34" s="862">
        <v>5</v>
      </c>
      <c r="M34" s="771">
        <f t="shared" si="5"/>
        <v>0</v>
      </c>
      <c r="N34" s="389">
        <f t="shared" si="16"/>
        <v>0</v>
      </c>
      <c r="O34" s="401">
        <f t="shared" si="17"/>
        <v>0</v>
      </c>
      <c r="P34" s="189">
        <f t="shared" si="18"/>
        <v>0</v>
      </c>
      <c r="Q34" s="474"/>
      <c r="R34" s="452"/>
      <c r="S34" s="66"/>
      <c r="T34" s="444"/>
      <c r="U34" s="452"/>
      <c r="V34" s="66"/>
      <c r="W34" s="703"/>
      <c r="X34" s="452"/>
      <c r="Y34" s="452"/>
      <c r="Z34" s="444"/>
      <c r="AA34" s="62"/>
      <c r="AB34" s="336"/>
      <c r="AC34" s="563"/>
      <c r="AD34" s="444"/>
      <c r="AE34" s="66"/>
      <c r="AF34" s="336"/>
      <c r="AG34" s="563"/>
      <c r="AH34" s="1148"/>
      <c r="AI34" s="242"/>
      <c r="AJ34" s="239"/>
      <c r="AK34" s="239"/>
      <c r="AL34" s="1157"/>
      <c r="AM34" s="337"/>
      <c r="AN34" s="337"/>
    </row>
    <row r="35" spans="1:38" s="359" customFormat="1" ht="15" customHeight="1" thickBot="1">
      <c r="A35" s="184">
        <v>4</v>
      </c>
      <c r="B35" s="723"/>
      <c r="C35" s="88"/>
      <c r="D35" s="266"/>
      <c r="E35" s="188"/>
      <c r="F35" s="157">
        <f t="shared" si="15"/>
        <v>0</v>
      </c>
      <c r="G35" s="863">
        <f>SUM(H35,I35,J35,K35,L35,M35,O35,P35)</f>
        <v>0</v>
      </c>
      <c r="H35" s="869"/>
      <c r="I35" s="869"/>
      <c r="J35" s="865"/>
      <c r="K35" s="862"/>
      <c r="L35" s="862"/>
      <c r="M35" s="771">
        <f t="shared" si="5"/>
        <v>0</v>
      </c>
      <c r="N35" s="389">
        <f t="shared" si="16"/>
        <v>0</v>
      </c>
      <c r="O35" s="401">
        <f t="shared" si="17"/>
        <v>0</v>
      </c>
      <c r="P35" s="189">
        <f t="shared" si="18"/>
        <v>0</v>
      </c>
      <c r="Q35" s="474"/>
      <c r="R35" s="452"/>
      <c r="S35" s="66"/>
      <c r="T35" s="444"/>
      <c r="U35" s="452"/>
      <c r="V35" s="66"/>
      <c r="W35" s="703"/>
      <c r="X35" s="452"/>
      <c r="Y35" s="452"/>
      <c r="Z35" s="444"/>
      <c r="AA35" s="62"/>
      <c r="AB35" s="336"/>
      <c r="AC35" s="563"/>
      <c r="AD35" s="444"/>
      <c r="AE35" s="66"/>
      <c r="AF35" s="336"/>
      <c r="AG35" s="563"/>
      <c r="AH35" s="1148"/>
      <c r="AI35" s="242"/>
      <c r="AJ35" s="242"/>
      <c r="AK35" s="242"/>
      <c r="AL35" s="1155"/>
    </row>
    <row r="36" spans="1:40" s="72" customFormat="1" ht="15" customHeight="1" thickBot="1">
      <c r="A36" s="184">
        <v>4</v>
      </c>
      <c r="B36" s="723"/>
      <c r="C36" s="88"/>
      <c r="D36" s="266"/>
      <c r="E36" s="187"/>
      <c r="F36" s="157">
        <f t="shared" si="15"/>
        <v>0</v>
      </c>
      <c r="G36" s="863">
        <f aca="true" t="shared" si="19" ref="G36:G41">H36+I36+J36+K36+L36</f>
        <v>0</v>
      </c>
      <c r="H36" s="869"/>
      <c r="I36" s="869"/>
      <c r="J36" s="865"/>
      <c r="K36" s="862"/>
      <c r="L36" s="862"/>
      <c r="M36" s="771">
        <f t="shared" si="5"/>
        <v>0</v>
      </c>
      <c r="N36" s="389">
        <f t="shared" si="16"/>
        <v>0</v>
      </c>
      <c r="O36" s="401">
        <f t="shared" si="17"/>
        <v>0</v>
      </c>
      <c r="P36" s="189">
        <f t="shared" si="18"/>
        <v>0</v>
      </c>
      <c r="Q36" s="474"/>
      <c r="R36" s="452"/>
      <c r="S36" s="66"/>
      <c r="T36" s="444"/>
      <c r="U36" s="452"/>
      <c r="V36" s="66"/>
      <c r="W36" s="703"/>
      <c r="X36" s="563"/>
      <c r="Y36" s="452"/>
      <c r="Z36" s="444"/>
      <c r="AA36" s="62"/>
      <c r="AB36" s="336"/>
      <c r="AC36" s="563"/>
      <c r="AD36" s="444"/>
      <c r="AE36" s="66"/>
      <c r="AF36" s="336"/>
      <c r="AG36" s="563"/>
      <c r="AH36" s="1148"/>
      <c r="AI36" s="242"/>
      <c r="AJ36" s="242"/>
      <c r="AK36" s="242"/>
      <c r="AL36" s="1155"/>
      <c r="AM36" s="359"/>
      <c r="AN36" s="359"/>
    </row>
    <row r="37" spans="1:38" s="359" customFormat="1" ht="15" customHeight="1" thickBot="1">
      <c r="A37" s="184">
        <v>4</v>
      </c>
      <c r="B37" s="722"/>
      <c r="C37" s="87"/>
      <c r="D37" s="156"/>
      <c r="E37" s="187"/>
      <c r="F37" s="157">
        <f>SUM(M37:P37)</f>
        <v>0</v>
      </c>
      <c r="G37" s="863">
        <f t="shared" si="19"/>
        <v>0</v>
      </c>
      <c r="H37" s="869"/>
      <c r="I37" s="869"/>
      <c r="J37" s="865"/>
      <c r="K37" s="862"/>
      <c r="L37" s="862"/>
      <c r="M37" s="771">
        <f t="shared" si="5"/>
        <v>0</v>
      </c>
      <c r="N37" s="389">
        <f>SUM(T37,AB37,AG37,AL37,AL37,AK37)</f>
        <v>0</v>
      </c>
      <c r="O37" s="401">
        <f>SUM(Q37,Y37,AF37,AJ37)</f>
        <v>0</v>
      </c>
      <c r="P37" s="189">
        <f>SUM(S37,V37,W37,Z37,AA37,AD37,AH37,AL37)</f>
        <v>0</v>
      </c>
      <c r="Q37" s="474"/>
      <c r="R37" s="452"/>
      <c r="S37" s="66"/>
      <c r="T37" s="444"/>
      <c r="U37" s="452"/>
      <c r="V37" s="66"/>
      <c r="W37" s="703"/>
      <c r="X37" s="563"/>
      <c r="Y37" s="452"/>
      <c r="Z37" s="444"/>
      <c r="AA37" s="62"/>
      <c r="AB37" s="336"/>
      <c r="AC37" s="563"/>
      <c r="AD37" s="444"/>
      <c r="AE37" s="66"/>
      <c r="AF37" s="336"/>
      <c r="AG37" s="563"/>
      <c r="AH37" s="1148"/>
      <c r="AI37" s="242"/>
      <c r="AJ37" s="242"/>
      <c r="AK37" s="242"/>
      <c r="AL37" s="1155"/>
    </row>
    <row r="38" spans="1:38" s="359" customFormat="1" ht="15" customHeight="1" thickBot="1">
      <c r="A38" s="184">
        <v>4</v>
      </c>
      <c r="B38" s="723"/>
      <c r="C38" s="88"/>
      <c r="D38" s="266"/>
      <c r="E38" s="187"/>
      <c r="F38" s="157">
        <f>SUM(M38:P38)</f>
        <v>0</v>
      </c>
      <c r="G38" s="863">
        <f t="shared" si="19"/>
        <v>0</v>
      </c>
      <c r="H38" s="869"/>
      <c r="I38" s="869"/>
      <c r="J38" s="865"/>
      <c r="K38" s="862"/>
      <c r="L38" s="862"/>
      <c r="M38" s="771">
        <f t="shared" si="5"/>
        <v>0</v>
      </c>
      <c r="N38" s="389">
        <f>SUM(T38,AB38,AG38,AL38,AL38,AK38)</f>
        <v>0</v>
      </c>
      <c r="O38" s="401">
        <f>SUM(Q38,Y38,AF38,AJ38)</f>
        <v>0</v>
      </c>
      <c r="P38" s="189">
        <f>SUM(S38,V38,W38,Z38,AA38,AD38,AH38,AL38)</f>
        <v>0</v>
      </c>
      <c r="Q38" s="474"/>
      <c r="R38" s="452"/>
      <c r="S38" s="66"/>
      <c r="T38" s="444"/>
      <c r="U38" s="452"/>
      <c r="V38" s="66"/>
      <c r="W38" s="703"/>
      <c r="X38" s="563"/>
      <c r="Y38" s="452"/>
      <c r="Z38" s="444"/>
      <c r="AA38" s="62"/>
      <c r="AB38" s="336"/>
      <c r="AC38" s="563"/>
      <c r="AD38" s="444"/>
      <c r="AE38" s="66"/>
      <c r="AF38" s="336"/>
      <c r="AG38" s="563"/>
      <c r="AH38" s="1148"/>
      <c r="AI38" s="242"/>
      <c r="AJ38" s="242"/>
      <c r="AK38" s="242"/>
      <c r="AL38" s="1155"/>
    </row>
    <row r="39" spans="1:40" s="337" customFormat="1" ht="15" customHeight="1" thickBot="1">
      <c r="A39" s="184">
        <v>4</v>
      </c>
      <c r="B39" s="723"/>
      <c r="C39" s="88"/>
      <c r="D39" s="266"/>
      <c r="E39" s="187"/>
      <c r="F39" s="157">
        <f>SUM(M39:P39)</f>
        <v>0</v>
      </c>
      <c r="G39" s="863">
        <f t="shared" si="19"/>
        <v>0</v>
      </c>
      <c r="H39" s="869"/>
      <c r="I39" s="869"/>
      <c r="J39" s="865"/>
      <c r="K39" s="862"/>
      <c r="L39" s="862"/>
      <c r="M39" s="771">
        <f t="shared" si="5"/>
        <v>0</v>
      </c>
      <c r="N39" s="389">
        <f>SUM(T39,AB39,AG39,AL39,AL39,AK39)</f>
        <v>0</v>
      </c>
      <c r="O39" s="401">
        <f>SUM(Q39,Y39,AF39,AJ39)</f>
        <v>0</v>
      </c>
      <c r="P39" s="189">
        <f>SUM(S39,V39,W39,Z39,AA39,AD39,AH39,AL39)</f>
        <v>0</v>
      </c>
      <c r="Q39" s="474"/>
      <c r="R39" s="452"/>
      <c r="S39" s="66"/>
      <c r="T39" s="444"/>
      <c r="U39" s="452"/>
      <c r="V39" s="66"/>
      <c r="W39" s="703"/>
      <c r="X39" s="563"/>
      <c r="Y39" s="452"/>
      <c r="Z39" s="444"/>
      <c r="AA39" s="62"/>
      <c r="AB39" s="336"/>
      <c r="AC39" s="563"/>
      <c r="AD39" s="444"/>
      <c r="AE39" s="66"/>
      <c r="AF39" s="336"/>
      <c r="AG39" s="563"/>
      <c r="AH39" s="1148"/>
      <c r="AI39" s="242"/>
      <c r="AJ39" s="242"/>
      <c r="AK39" s="242"/>
      <c r="AL39" s="1155"/>
      <c r="AM39" s="359"/>
      <c r="AN39" s="359"/>
    </row>
    <row r="40" spans="1:40" s="359" customFormat="1" ht="15" customHeight="1" thickBot="1">
      <c r="A40" s="184">
        <v>4</v>
      </c>
      <c r="B40" s="723"/>
      <c r="C40" s="88"/>
      <c r="D40" s="266"/>
      <c r="E40" s="187"/>
      <c r="F40" s="157">
        <f>SUM(M40:P40)</f>
        <v>0</v>
      </c>
      <c r="G40" s="863">
        <f t="shared" si="19"/>
        <v>0</v>
      </c>
      <c r="H40" s="869"/>
      <c r="I40" s="869"/>
      <c r="J40" s="865"/>
      <c r="K40" s="862"/>
      <c r="L40" s="862"/>
      <c r="M40" s="771">
        <f t="shared" si="5"/>
        <v>0</v>
      </c>
      <c r="N40" s="389">
        <f>SUM(T40,AB40,AG40,AL40,AL40,AK40)</f>
        <v>0</v>
      </c>
      <c r="O40" s="401">
        <f>SUM(Q40,Y40,AF40,AJ40)</f>
        <v>0</v>
      </c>
      <c r="P40" s="189">
        <f>SUM(S40,V40,W40,Z40,AA40,AD40,AH40,AL40)</f>
        <v>0</v>
      </c>
      <c r="Q40" s="474"/>
      <c r="R40" s="452"/>
      <c r="S40" s="66"/>
      <c r="T40" s="444"/>
      <c r="U40" s="452"/>
      <c r="V40" s="66"/>
      <c r="W40" s="703"/>
      <c r="X40" s="563"/>
      <c r="Y40" s="452"/>
      <c r="Z40" s="444"/>
      <c r="AA40" s="62"/>
      <c r="AB40" s="336"/>
      <c r="AC40" s="563"/>
      <c r="AD40" s="444"/>
      <c r="AE40" s="66"/>
      <c r="AF40" s="336"/>
      <c r="AG40" s="563"/>
      <c r="AH40" s="1148"/>
      <c r="AI40" s="242"/>
      <c r="AJ40" s="246"/>
      <c r="AK40" s="246"/>
      <c r="AL40" s="1154"/>
      <c r="AM40" s="72"/>
      <c r="AN40" s="72"/>
    </row>
    <row r="41" spans="1:37" ht="15" customHeight="1">
      <c r="A41" s="185">
        <v>4</v>
      </c>
      <c r="B41" s="724"/>
      <c r="C41" s="88"/>
      <c r="D41" s="266"/>
      <c r="E41" s="187"/>
      <c r="F41" s="157">
        <f>SUM(M41:P41)</f>
        <v>0</v>
      </c>
      <c r="G41" s="863">
        <f t="shared" si="19"/>
        <v>0</v>
      </c>
      <c r="H41" s="864"/>
      <c r="I41" s="864"/>
      <c r="J41" s="865"/>
      <c r="K41" s="862"/>
      <c r="L41" s="862"/>
      <c r="M41" s="771">
        <f t="shared" si="5"/>
        <v>0</v>
      </c>
      <c r="N41" s="389">
        <f>SUM(T41,AB41,AG41,AL41,AL41,AK41)</f>
        <v>0</v>
      </c>
      <c r="O41" s="401">
        <f>SUM(Q41,Y41,AF41,AJ41)</f>
        <v>0</v>
      </c>
      <c r="P41" s="189">
        <f>SUM(S41,V41,W41,Z41,AA41,AD41,AH41,AL41)</f>
        <v>0</v>
      </c>
      <c r="Q41" s="474"/>
      <c r="R41" s="452"/>
      <c r="S41" s="66"/>
      <c r="T41" s="444"/>
      <c r="U41" s="452"/>
      <c r="V41" s="66"/>
      <c r="W41" s="703"/>
      <c r="X41" s="563"/>
      <c r="Y41" s="452"/>
      <c r="Z41" s="444"/>
      <c r="AA41" s="62"/>
      <c r="AB41" s="336"/>
      <c r="AC41" s="563"/>
      <c r="AD41" s="444"/>
      <c r="AE41" s="66"/>
      <c r="AF41" s="336"/>
      <c r="AG41" s="563"/>
      <c r="AH41" s="1148"/>
      <c r="AI41" s="235"/>
      <c r="AJ41" s="235"/>
      <c r="AK41" s="235"/>
    </row>
    <row r="42" spans="1:38" s="337" customFormat="1" ht="15" customHeight="1" thickBot="1">
      <c r="A42" s="875"/>
      <c r="B42" s="876"/>
      <c r="C42" s="877"/>
      <c r="D42" s="878"/>
      <c r="E42" s="364"/>
      <c r="F42" s="364"/>
      <c r="G42" s="365"/>
      <c r="H42" s="366"/>
      <c r="I42" s="367"/>
      <c r="J42" s="362"/>
      <c r="K42" s="363"/>
      <c r="L42" s="861"/>
      <c r="M42" s="1159"/>
      <c r="N42" s="1159"/>
      <c r="O42" s="1159"/>
      <c r="P42" s="1159"/>
      <c r="Q42" s="778"/>
      <c r="R42" s="779"/>
      <c r="S42" s="780"/>
      <c r="T42" s="781"/>
      <c r="U42" s="778"/>
      <c r="V42" s="778"/>
      <c r="W42" s="778"/>
      <c r="X42" s="782"/>
      <c r="Y42" s="781"/>
      <c r="Z42" s="781"/>
      <c r="AA42" s="781"/>
      <c r="AB42" s="783"/>
      <c r="AC42" s="782"/>
      <c r="AD42" s="781"/>
      <c r="AE42" s="780"/>
      <c r="AF42" s="783"/>
      <c r="AG42" s="782"/>
      <c r="AH42" s="1149"/>
      <c r="AI42" s="448"/>
      <c r="AJ42" s="448"/>
      <c r="AK42" s="448"/>
      <c r="AL42" s="448"/>
    </row>
    <row r="43" spans="1:38" s="337" customFormat="1" ht="15" customHeight="1" thickBot="1">
      <c r="A43" s="185">
        <v>5</v>
      </c>
      <c r="B43" s="1117" t="s">
        <v>311</v>
      </c>
      <c r="C43" s="1109" t="s">
        <v>306</v>
      </c>
      <c r="D43" s="1118" t="s">
        <v>269</v>
      </c>
      <c r="E43" s="188">
        <v>1</v>
      </c>
      <c r="F43" s="157">
        <f aca="true" t="shared" si="20" ref="F43:F65">SUM(M43:P43)</f>
        <v>69</v>
      </c>
      <c r="G43" s="863">
        <f aca="true" t="shared" si="21" ref="G43:G60">SUM(H43,I43,J43,K43,L43,M43,O43,P43)</f>
        <v>44</v>
      </c>
      <c r="H43" s="864"/>
      <c r="I43" s="864"/>
      <c r="J43" s="884"/>
      <c r="K43" s="884"/>
      <c r="L43" s="884"/>
      <c r="M43" s="771">
        <f t="shared" si="5"/>
        <v>12</v>
      </c>
      <c r="N43" s="389">
        <f aca="true" t="shared" si="22" ref="N43:N65">SUM(T43,AB43,AG43,AL43,AL43,AK43)</f>
        <v>25</v>
      </c>
      <c r="O43" s="401">
        <f aca="true" t="shared" si="23" ref="O43:O65">SUM(Q43,Y43,AF43,AJ43)</f>
        <v>12</v>
      </c>
      <c r="P43" s="189">
        <f aca="true" t="shared" si="24" ref="P43:P65">SUM(S43,V43,W43,Z43,AA43,AD43,AH43,AL43)</f>
        <v>20</v>
      </c>
      <c r="Q43" s="474">
        <v>12</v>
      </c>
      <c r="R43" s="452">
        <v>12</v>
      </c>
      <c r="S43" s="66">
        <v>20</v>
      </c>
      <c r="T43" s="444">
        <v>25</v>
      </c>
      <c r="U43" s="452"/>
      <c r="V43" s="66"/>
      <c r="W43" s="703"/>
      <c r="X43" s="563"/>
      <c r="Y43" s="452"/>
      <c r="Z43" s="444"/>
      <c r="AA43" s="62"/>
      <c r="AB43" s="336"/>
      <c r="AC43" s="563"/>
      <c r="AD43" s="444"/>
      <c r="AE43" s="66"/>
      <c r="AF43" s="336"/>
      <c r="AG43" s="563"/>
      <c r="AH43" s="1148"/>
      <c r="AI43" s="242"/>
      <c r="AJ43" s="239"/>
      <c r="AK43" s="239"/>
      <c r="AL43" s="1157"/>
    </row>
    <row r="44" spans="1:38" s="337" customFormat="1" ht="15" customHeight="1" thickBot="1">
      <c r="A44" s="185">
        <v>5</v>
      </c>
      <c r="B44" s="880" t="s">
        <v>312</v>
      </c>
      <c r="C44" s="87" t="s">
        <v>307</v>
      </c>
      <c r="D44" s="303" t="s">
        <v>287</v>
      </c>
      <c r="E44" s="188">
        <v>2</v>
      </c>
      <c r="F44" s="157">
        <f t="shared" si="20"/>
        <v>45</v>
      </c>
      <c r="G44" s="863">
        <f t="shared" si="21"/>
        <v>25</v>
      </c>
      <c r="H44" s="864"/>
      <c r="I44" s="864"/>
      <c r="J44" s="884"/>
      <c r="K44" s="884"/>
      <c r="L44" s="884"/>
      <c r="M44" s="771">
        <f t="shared" si="5"/>
        <v>0</v>
      </c>
      <c r="N44" s="389">
        <f t="shared" si="22"/>
        <v>20</v>
      </c>
      <c r="O44" s="401">
        <f t="shared" si="23"/>
        <v>10</v>
      </c>
      <c r="P44" s="189">
        <f t="shared" si="24"/>
        <v>15</v>
      </c>
      <c r="Q44" s="474">
        <v>10</v>
      </c>
      <c r="R44" s="452"/>
      <c r="S44" s="66">
        <v>15</v>
      </c>
      <c r="T44" s="444">
        <v>20</v>
      </c>
      <c r="U44" s="452"/>
      <c r="V44" s="66"/>
      <c r="W44" s="703"/>
      <c r="X44" s="563"/>
      <c r="Y44" s="452"/>
      <c r="Z44" s="444"/>
      <c r="AA44" s="62"/>
      <c r="AB44" s="336"/>
      <c r="AC44" s="563"/>
      <c r="AD44" s="444"/>
      <c r="AE44" s="66"/>
      <c r="AF44" s="336"/>
      <c r="AG44" s="563"/>
      <c r="AH44" s="1148"/>
      <c r="AI44" s="242"/>
      <c r="AJ44" s="239"/>
      <c r="AK44" s="239"/>
      <c r="AL44" s="1157"/>
    </row>
    <row r="45" spans="1:38" s="337" customFormat="1" ht="15" customHeight="1" thickBot="1">
      <c r="A45" s="185">
        <v>5</v>
      </c>
      <c r="B45" s="784" t="s">
        <v>313</v>
      </c>
      <c r="C45" s="87" t="s">
        <v>308</v>
      </c>
      <c r="D45" s="306" t="s">
        <v>286</v>
      </c>
      <c r="E45" s="188">
        <v>3</v>
      </c>
      <c r="F45" s="157">
        <f t="shared" si="20"/>
        <v>43</v>
      </c>
      <c r="G45" s="863">
        <f t="shared" si="21"/>
        <v>31</v>
      </c>
      <c r="H45" s="864"/>
      <c r="I45" s="864"/>
      <c r="J45" s="884"/>
      <c r="K45" s="884"/>
      <c r="L45" s="884"/>
      <c r="M45" s="771">
        <f t="shared" si="5"/>
        <v>15</v>
      </c>
      <c r="N45" s="389">
        <f t="shared" si="22"/>
        <v>12</v>
      </c>
      <c r="O45" s="401">
        <f t="shared" si="23"/>
        <v>8</v>
      </c>
      <c r="P45" s="189">
        <f t="shared" si="24"/>
        <v>8</v>
      </c>
      <c r="Q45" s="474">
        <v>8</v>
      </c>
      <c r="R45" s="452">
        <v>15</v>
      </c>
      <c r="S45" s="66">
        <v>8</v>
      </c>
      <c r="T45" s="444">
        <v>12</v>
      </c>
      <c r="U45" s="452"/>
      <c r="V45" s="66"/>
      <c r="W45" s="703"/>
      <c r="X45" s="563"/>
      <c r="Y45" s="452"/>
      <c r="Z45" s="444"/>
      <c r="AA45" s="62"/>
      <c r="AB45" s="336"/>
      <c r="AC45" s="563"/>
      <c r="AD45" s="444"/>
      <c r="AE45" s="66"/>
      <c r="AF45" s="336"/>
      <c r="AG45" s="563"/>
      <c r="AH45" s="1148"/>
      <c r="AI45" s="242"/>
      <c r="AJ45" s="239"/>
      <c r="AK45" s="239"/>
      <c r="AL45" s="1157"/>
    </row>
    <row r="46" spans="1:38" s="337" customFormat="1" ht="15" customHeight="1" thickBot="1">
      <c r="A46" s="185">
        <v>5</v>
      </c>
      <c r="B46" s="784" t="s">
        <v>643</v>
      </c>
      <c r="C46" s="87" t="s">
        <v>644</v>
      </c>
      <c r="D46" s="303" t="s">
        <v>286</v>
      </c>
      <c r="E46" s="188"/>
      <c r="F46" s="157">
        <f t="shared" si="20"/>
        <v>60</v>
      </c>
      <c r="G46" s="863">
        <f>SUM(H46,I46,J46,K46,L46,M46,O46,P46)-20</f>
        <v>40</v>
      </c>
      <c r="H46" s="864"/>
      <c r="I46" s="864"/>
      <c r="J46" s="884"/>
      <c r="K46" s="884"/>
      <c r="L46" s="884"/>
      <c r="M46" s="771">
        <f t="shared" si="5"/>
        <v>20</v>
      </c>
      <c r="N46" s="389">
        <f t="shared" si="22"/>
        <v>0</v>
      </c>
      <c r="O46" s="401">
        <f t="shared" si="23"/>
        <v>0</v>
      </c>
      <c r="P46" s="1256">
        <f t="shared" si="24"/>
        <v>40</v>
      </c>
      <c r="Q46" s="474"/>
      <c r="R46" s="452"/>
      <c r="S46" s="66"/>
      <c r="T46" s="444"/>
      <c r="U46" s="452"/>
      <c r="V46" s="66">
        <v>20</v>
      </c>
      <c r="W46" s="703">
        <v>20</v>
      </c>
      <c r="X46" s="563"/>
      <c r="Y46" s="452"/>
      <c r="Z46" s="444"/>
      <c r="AA46" s="62"/>
      <c r="AB46" s="336"/>
      <c r="AC46" s="563"/>
      <c r="AD46" s="444"/>
      <c r="AE46" s="66"/>
      <c r="AF46" s="336"/>
      <c r="AG46" s="563"/>
      <c r="AH46" s="1148"/>
      <c r="AI46" s="242"/>
      <c r="AJ46" s="239"/>
      <c r="AK46" s="239"/>
      <c r="AL46" s="1157"/>
    </row>
    <row r="47" spans="1:38" s="337" customFormat="1" ht="15" customHeight="1" thickBot="1">
      <c r="A47" s="185">
        <v>5</v>
      </c>
      <c r="B47" s="784" t="s">
        <v>181</v>
      </c>
      <c r="C47" s="87" t="s">
        <v>162</v>
      </c>
      <c r="D47" s="306" t="s">
        <v>8</v>
      </c>
      <c r="E47" s="188">
        <v>4</v>
      </c>
      <c r="F47" s="157">
        <f t="shared" si="20"/>
        <v>35</v>
      </c>
      <c r="G47" s="863">
        <f t="shared" si="21"/>
        <v>35</v>
      </c>
      <c r="H47" s="864"/>
      <c r="I47" s="864"/>
      <c r="J47" s="884"/>
      <c r="K47" s="884"/>
      <c r="L47" s="884">
        <v>10</v>
      </c>
      <c r="M47" s="771">
        <f t="shared" si="5"/>
        <v>10</v>
      </c>
      <c r="N47" s="389">
        <f t="shared" si="22"/>
        <v>10</v>
      </c>
      <c r="O47" s="401">
        <f t="shared" si="23"/>
        <v>15</v>
      </c>
      <c r="P47" s="189">
        <f t="shared" si="24"/>
        <v>0</v>
      </c>
      <c r="Q47" s="474">
        <v>15</v>
      </c>
      <c r="R47" s="452">
        <v>10</v>
      </c>
      <c r="S47" s="66"/>
      <c r="T47" s="444">
        <v>10</v>
      </c>
      <c r="U47" s="452"/>
      <c r="V47" s="66"/>
      <c r="W47" s="703"/>
      <c r="X47" s="563"/>
      <c r="Y47" s="452"/>
      <c r="Z47" s="444"/>
      <c r="AA47" s="62"/>
      <c r="AB47" s="336"/>
      <c r="AC47" s="563"/>
      <c r="AD47" s="444"/>
      <c r="AE47" s="66"/>
      <c r="AF47" s="336"/>
      <c r="AG47" s="563"/>
      <c r="AH47" s="1148"/>
      <c r="AI47" s="242"/>
      <c r="AJ47" s="239"/>
      <c r="AK47" s="239"/>
      <c r="AL47" s="1157"/>
    </row>
    <row r="48" spans="1:38" s="337" customFormat="1" ht="15" customHeight="1" thickBot="1">
      <c r="A48" s="185">
        <v>5</v>
      </c>
      <c r="B48" s="784" t="s">
        <v>183</v>
      </c>
      <c r="C48" s="87" t="s">
        <v>170</v>
      </c>
      <c r="D48" s="303" t="s">
        <v>143</v>
      </c>
      <c r="E48" s="188">
        <v>11</v>
      </c>
      <c r="F48" s="157">
        <f t="shared" si="20"/>
        <v>45</v>
      </c>
      <c r="G48" s="863">
        <f>SUM(H48,I48,J48,K48,L48,M48,O48,P48)-13</f>
        <v>48</v>
      </c>
      <c r="H48" s="864"/>
      <c r="I48" s="869"/>
      <c r="J48" s="884">
        <v>6</v>
      </c>
      <c r="K48" s="884"/>
      <c r="L48" s="884">
        <v>10</v>
      </c>
      <c r="M48" s="771">
        <f t="shared" si="5"/>
        <v>12</v>
      </c>
      <c r="N48" s="389">
        <f t="shared" si="22"/>
        <v>0</v>
      </c>
      <c r="O48" s="401">
        <f t="shared" si="23"/>
        <v>0</v>
      </c>
      <c r="P48" s="1256">
        <f t="shared" si="24"/>
        <v>33</v>
      </c>
      <c r="Q48" s="474"/>
      <c r="R48" s="452"/>
      <c r="S48" s="66">
        <v>6</v>
      </c>
      <c r="T48" s="444"/>
      <c r="U48" s="452"/>
      <c r="V48" s="66">
        <v>15</v>
      </c>
      <c r="W48" s="703">
        <v>12</v>
      </c>
      <c r="X48" s="563"/>
      <c r="Y48" s="452"/>
      <c r="Z48" s="444"/>
      <c r="AA48" s="62"/>
      <c r="AB48" s="336"/>
      <c r="AC48" s="563"/>
      <c r="AD48" s="444"/>
      <c r="AE48" s="66"/>
      <c r="AF48" s="336"/>
      <c r="AG48" s="563"/>
      <c r="AH48" s="1148"/>
      <c r="AI48" s="242"/>
      <c r="AJ48" s="239"/>
      <c r="AK48" s="239"/>
      <c r="AL48" s="1157"/>
    </row>
    <row r="49" spans="1:38" s="337" customFormat="1" ht="15" customHeight="1" thickBot="1">
      <c r="A49" s="185">
        <v>5</v>
      </c>
      <c r="B49" s="87" t="s">
        <v>645</v>
      </c>
      <c r="C49" s="87" t="s">
        <v>646</v>
      </c>
      <c r="D49" s="87" t="s">
        <v>286</v>
      </c>
      <c r="E49" s="188"/>
      <c r="F49" s="157">
        <f t="shared" si="20"/>
        <v>40</v>
      </c>
      <c r="G49" s="863">
        <f>SUM(H49,I49,J49,K49,L49,M49,O49,P49)-5</f>
        <v>35</v>
      </c>
      <c r="H49" s="864"/>
      <c r="I49" s="864"/>
      <c r="J49" s="884"/>
      <c r="K49" s="884"/>
      <c r="L49" s="884"/>
      <c r="M49" s="771">
        <f t="shared" si="5"/>
        <v>15</v>
      </c>
      <c r="N49" s="389">
        <f t="shared" si="22"/>
        <v>0</v>
      </c>
      <c r="O49" s="401">
        <f t="shared" si="23"/>
        <v>0</v>
      </c>
      <c r="P49" s="1256">
        <f t="shared" si="24"/>
        <v>25</v>
      </c>
      <c r="Q49" s="474"/>
      <c r="R49" s="452"/>
      <c r="S49" s="66"/>
      <c r="T49" s="444"/>
      <c r="U49" s="452"/>
      <c r="V49" s="66">
        <v>10</v>
      </c>
      <c r="W49" s="703">
        <v>15</v>
      </c>
      <c r="X49" s="563"/>
      <c r="Y49" s="452"/>
      <c r="Z49" s="444"/>
      <c r="AA49" s="62"/>
      <c r="AB49" s="336"/>
      <c r="AC49" s="563"/>
      <c r="AD49" s="444"/>
      <c r="AE49" s="66"/>
      <c r="AF49" s="336"/>
      <c r="AG49" s="563"/>
      <c r="AH49" s="1148"/>
      <c r="AI49" s="242"/>
      <c r="AJ49" s="239"/>
      <c r="AK49" s="239"/>
      <c r="AL49" s="1157"/>
    </row>
    <row r="50" spans="1:38" s="337" customFormat="1" ht="15" customHeight="1" thickBot="1">
      <c r="A50" s="185">
        <v>5</v>
      </c>
      <c r="B50" s="784" t="s">
        <v>315</v>
      </c>
      <c r="C50" s="87" t="s">
        <v>309</v>
      </c>
      <c r="D50" s="156" t="s">
        <v>237</v>
      </c>
      <c r="E50" s="188">
        <v>5</v>
      </c>
      <c r="F50" s="157">
        <f t="shared" si="20"/>
        <v>24</v>
      </c>
      <c r="G50" s="863">
        <f t="shared" si="21"/>
        <v>22</v>
      </c>
      <c r="H50" s="864"/>
      <c r="I50" s="864"/>
      <c r="J50" s="884"/>
      <c r="K50" s="884"/>
      <c r="L50" s="884"/>
      <c r="M50" s="771">
        <f t="shared" si="5"/>
        <v>20</v>
      </c>
      <c r="N50" s="389">
        <f t="shared" si="22"/>
        <v>2</v>
      </c>
      <c r="O50" s="401">
        <f t="shared" si="23"/>
        <v>0</v>
      </c>
      <c r="P50" s="189">
        <f t="shared" si="24"/>
        <v>2</v>
      </c>
      <c r="Q50" s="474"/>
      <c r="R50" s="452">
        <v>20</v>
      </c>
      <c r="S50" s="66">
        <v>2</v>
      </c>
      <c r="T50" s="444">
        <v>2</v>
      </c>
      <c r="U50" s="452"/>
      <c r="V50" s="66"/>
      <c r="W50" s="703"/>
      <c r="X50" s="563"/>
      <c r="Y50" s="452"/>
      <c r="Z50" s="444"/>
      <c r="AA50" s="62"/>
      <c r="AB50" s="336"/>
      <c r="AC50" s="563"/>
      <c r="AD50" s="444"/>
      <c r="AE50" s="66"/>
      <c r="AF50" s="336"/>
      <c r="AG50" s="563"/>
      <c r="AH50" s="1148"/>
      <c r="AI50" s="242"/>
      <c r="AJ50" s="239"/>
      <c r="AK50" s="239"/>
      <c r="AL50" s="1157"/>
    </row>
    <row r="51" spans="1:38" s="337" customFormat="1" ht="15" customHeight="1" thickBot="1">
      <c r="A51" s="185">
        <v>5</v>
      </c>
      <c r="B51" s="784" t="s">
        <v>316</v>
      </c>
      <c r="C51" s="87" t="s">
        <v>310</v>
      </c>
      <c r="D51" s="156" t="s">
        <v>267</v>
      </c>
      <c r="E51" s="188">
        <v>6</v>
      </c>
      <c r="F51" s="157">
        <f t="shared" si="20"/>
        <v>18</v>
      </c>
      <c r="G51" s="863">
        <f t="shared" si="21"/>
        <v>18</v>
      </c>
      <c r="H51" s="864"/>
      <c r="I51" s="864"/>
      <c r="J51" s="884"/>
      <c r="K51" s="884"/>
      <c r="L51" s="884"/>
      <c r="M51" s="771">
        <f t="shared" si="5"/>
        <v>8</v>
      </c>
      <c r="N51" s="389">
        <f t="shared" si="22"/>
        <v>0</v>
      </c>
      <c r="O51" s="401">
        <f t="shared" si="23"/>
        <v>0</v>
      </c>
      <c r="P51" s="189">
        <f t="shared" si="24"/>
        <v>10</v>
      </c>
      <c r="Q51" s="474"/>
      <c r="R51" s="452">
        <v>8</v>
      </c>
      <c r="S51" s="66">
        <v>10</v>
      </c>
      <c r="T51" s="444"/>
      <c r="U51" s="452"/>
      <c r="V51" s="66"/>
      <c r="W51" s="703"/>
      <c r="X51" s="563"/>
      <c r="Y51" s="452"/>
      <c r="Z51" s="444"/>
      <c r="AA51" s="62"/>
      <c r="AB51" s="336"/>
      <c r="AC51" s="563"/>
      <c r="AD51" s="444"/>
      <c r="AE51" s="66"/>
      <c r="AF51" s="336"/>
      <c r="AG51" s="563"/>
      <c r="AH51" s="1148"/>
      <c r="AI51" s="242"/>
      <c r="AJ51" s="239"/>
      <c r="AK51" s="239"/>
      <c r="AL51" s="1157"/>
    </row>
    <row r="52" spans="1:38" s="337" customFormat="1" ht="15" customHeight="1" thickBot="1">
      <c r="A52" s="185">
        <v>5</v>
      </c>
      <c r="B52" s="784" t="s">
        <v>647</v>
      </c>
      <c r="C52" s="87" t="s">
        <v>648</v>
      </c>
      <c r="D52" s="156" t="s">
        <v>168</v>
      </c>
      <c r="E52" s="188"/>
      <c r="F52" s="157">
        <f t="shared" si="20"/>
        <v>20</v>
      </c>
      <c r="G52" s="863">
        <f t="shared" si="21"/>
        <v>20</v>
      </c>
      <c r="H52" s="864"/>
      <c r="I52" s="864"/>
      <c r="J52" s="884"/>
      <c r="K52" s="884"/>
      <c r="L52" s="884"/>
      <c r="M52" s="771">
        <f t="shared" si="5"/>
        <v>6</v>
      </c>
      <c r="N52" s="389">
        <f t="shared" si="22"/>
        <v>0</v>
      </c>
      <c r="O52" s="401">
        <f t="shared" si="23"/>
        <v>0</v>
      </c>
      <c r="P52" s="189">
        <f t="shared" si="24"/>
        <v>14</v>
      </c>
      <c r="Q52" s="474"/>
      <c r="R52" s="452"/>
      <c r="S52" s="66"/>
      <c r="T52" s="444"/>
      <c r="U52" s="452"/>
      <c r="V52" s="66">
        <v>8</v>
      </c>
      <c r="W52" s="703">
        <v>6</v>
      </c>
      <c r="X52" s="563"/>
      <c r="Y52" s="452"/>
      <c r="Z52" s="444"/>
      <c r="AA52" s="62"/>
      <c r="AB52" s="336"/>
      <c r="AC52" s="563"/>
      <c r="AD52" s="444"/>
      <c r="AE52" s="66"/>
      <c r="AF52" s="336"/>
      <c r="AG52" s="563"/>
      <c r="AH52" s="1148"/>
      <c r="AI52" s="242"/>
      <c r="AJ52" s="239"/>
      <c r="AK52" s="239"/>
      <c r="AL52" s="1157"/>
    </row>
    <row r="53" spans="1:38" s="337" customFormat="1" ht="15" customHeight="1" thickBot="1">
      <c r="A53" s="835">
        <v>5</v>
      </c>
      <c r="B53" s="87" t="s">
        <v>649</v>
      </c>
      <c r="C53" s="87" t="s">
        <v>221</v>
      </c>
      <c r="D53" s="850" t="s">
        <v>8</v>
      </c>
      <c r="E53" s="188"/>
      <c r="F53" s="157">
        <f t="shared" si="20"/>
        <v>22</v>
      </c>
      <c r="G53" s="863">
        <f t="shared" si="21"/>
        <v>22</v>
      </c>
      <c r="H53" s="864"/>
      <c r="I53" s="864"/>
      <c r="J53" s="884"/>
      <c r="K53" s="884"/>
      <c r="L53" s="884"/>
      <c r="M53" s="771">
        <f t="shared" si="5"/>
        <v>8</v>
      </c>
      <c r="N53" s="389">
        <f t="shared" si="22"/>
        <v>0</v>
      </c>
      <c r="O53" s="401">
        <f t="shared" si="23"/>
        <v>0</v>
      </c>
      <c r="P53" s="189">
        <f t="shared" si="24"/>
        <v>14</v>
      </c>
      <c r="Q53" s="474"/>
      <c r="R53" s="452"/>
      <c r="S53" s="66"/>
      <c r="T53" s="444"/>
      <c r="U53" s="452"/>
      <c r="V53" s="66">
        <v>6</v>
      </c>
      <c r="W53" s="703">
        <v>8</v>
      </c>
      <c r="X53" s="563"/>
      <c r="Y53" s="452"/>
      <c r="Z53" s="444"/>
      <c r="AA53" s="62"/>
      <c r="AB53" s="336"/>
      <c r="AC53" s="563"/>
      <c r="AD53" s="444"/>
      <c r="AE53" s="66"/>
      <c r="AF53" s="336"/>
      <c r="AG53" s="563"/>
      <c r="AH53" s="1148"/>
      <c r="AI53" s="242"/>
      <c r="AJ53" s="239"/>
      <c r="AK53" s="239"/>
      <c r="AL53" s="1157"/>
    </row>
    <row r="54" spans="1:38" s="337" customFormat="1" ht="15" customHeight="1" thickBot="1">
      <c r="A54" s="185">
        <v>5</v>
      </c>
      <c r="B54" s="1217" t="s">
        <v>321</v>
      </c>
      <c r="C54" s="1109" t="s">
        <v>317</v>
      </c>
      <c r="D54" s="1218" t="s">
        <v>269</v>
      </c>
      <c r="E54" s="188">
        <v>7</v>
      </c>
      <c r="F54" s="157">
        <f t="shared" si="20"/>
        <v>10</v>
      </c>
      <c r="G54" s="863">
        <f t="shared" si="21"/>
        <v>10</v>
      </c>
      <c r="H54" s="864"/>
      <c r="I54" s="864"/>
      <c r="J54" s="884"/>
      <c r="K54" s="884"/>
      <c r="L54" s="884"/>
      <c r="M54" s="771">
        <f t="shared" si="5"/>
        <v>0</v>
      </c>
      <c r="N54" s="389">
        <f t="shared" si="22"/>
        <v>0</v>
      </c>
      <c r="O54" s="401">
        <f t="shared" si="23"/>
        <v>0</v>
      </c>
      <c r="P54" s="189">
        <f t="shared" si="24"/>
        <v>10</v>
      </c>
      <c r="Q54" s="474"/>
      <c r="R54" s="452"/>
      <c r="S54" s="66">
        <v>10</v>
      </c>
      <c r="T54" s="444"/>
      <c r="U54" s="452"/>
      <c r="V54" s="66"/>
      <c r="W54" s="703"/>
      <c r="X54" s="563"/>
      <c r="Y54" s="452"/>
      <c r="Z54" s="444"/>
      <c r="AA54" s="62"/>
      <c r="AB54" s="336"/>
      <c r="AC54" s="563"/>
      <c r="AD54" s="444"/>
      <c r="AE54" s="66"/>
      <c r="AF54" s="336"/>
      <c r="AG54" s="563"/>
      <c r="AH54" s="1148"/>
      <c r="AI54" s="242"/>
      <c r="AJ54" s="239"/>
      <c r="AK54" s="239"/>
      <c r="AL54" s="1157"/>
    </row>
    <row r="55" spans="1:38" s="337" customFormat="1" ht="15" customHeight="1" thickBot="1">
      <c r="A55" s="185">
        <v>5</v>
      </c>
      <c r="B55" s="1109" t="s">
        <v>311</v>
      </c>
      <c r="C55" s="1109" t="s">
        <v>319</v>
      </c>
      <c r="D55" s="1109" t="s">
        <v>269</v>
      </c>
      <c r="E55" s="188">
        <v>12</v>
      </c>
      <c r="F55" s="157">
        <f t="shared" si="20"/>
        <v>4</v>
      </c>
      <c r="G55" s="863">
        <f t="shared" si="21"/>
        <v>0</v>
      </c>
      <c r="H55" s="864"/>
      <c r="I55" s="864"/>
      <c r="J55" s="884"/>
      <c r="K55" s="884"/>
      <c r="L55" s="884"/>
      <c r="M55" s="771">
        <f t="shared" si="5"/>
        <v>0</v>
      </c>
      <c r="N55" s="389">
        <f t="shared" si="22"/>
        <v>4</v>
      </c>
      <c r="O55" s="401">
        <f t="shared" si="23"/>
        <v>0</v>
      </c>
      <c r="P55" s="189">
        <f t="shared" si="24"/>
        <v>0</v>
      </c>
      <c r="Q55" s="474"/>
      <c r="R55" s="452"/>
      <c r="S55" s="66"/>
      <c r="T55" s="444">
        <v>4</v>
      </c>
      <c r="U55" s="452"/>
      <c r="V55" s="66"/>
      <c r="W55" s="703"/>
      <c r="X55" s="563"/>
      <c r="Y55" s="452"/>
      <c r="Z55" s="444"/>
      <c r="AA55" s="62"/>
      <c r="AB55" s="336"/>
      <c r="AC55" s="563"/>
      <c r="AD55" s="444"/>
      <c r="AE55" s="66"/>
      <c r="AF55" s="336"/>
      <c r="AG55" s="563"/>
      <c r="AH55" s="1148"/>
      <c r="AI55" s="242"/>
      <c r="AJ55" s="239"/>
      <c r="AK55" s="239"/>
      <c r="AL55" s="1157"/>
    </row>
    <row r="56" spans="1:38" s="337" customFormat="1" ht="15" customHeight="1" thickBot="1">
      <c r="A56" s="185">
        <v>5</v>
      </c>
      <c r="B56" s="784" t="s">
        <v>650</v>
      </c>
      <c r="C56" s="87" t="s">
        <v>651</v>
      </c>
      <c r="D56" s="156" t="s">
        <v>8</v>
      </c>
      <c r="E56" s="188"/>
      <c r="F56" s="157">
        <f t="shared" si="20"/>
        <v>8</v>
      </c>
      <c r="G56" s="863">
        <f t="shared" si="21"/>
        <v>8</v>
      </c>
      <c r="H56" s="864"/>
      <c r="I56" s="864"/>
      <c r="J56" s="884"/>
      <c r="K56" s="884"/>
      <c r="L56" s="884"/>
      <c r="M56" s="771">
        <f t="shared" si="5"/>
        <v>4</v>
      </c>
      <c r="N56" s="389">
        <f t="shared" si="22"/>
        <v>0</v>
      </c>
      <c r="O56" s="401">
        <f t="shared" si="23"/>
        <v>0</v>
      </c>
      <c r="P56" s="189">
        <f t="shared" si="24"/>
        <v>4</v>
      </c>
      <c r="Q56" s="474"/>
      <c r="R56" s="452"/>
      <c r="S56" s="66"/>
      <c r="T56" s="444"/>
      <c r="U56" s="452"/>
      <c r="V56" s="563"/>
      <c r="W56" s="703">
        <v>4</v>
      </c>
      <c r="X56" s="563"/>
      <c r="Y56" s="452"/>
      <c r="Z56" s="444"/>
      <c r="AA56" s="62"/>
      <c r="AB56" s="336"/>
      <c r="AC56" s="563"/>
      <c r="AD56" s="444"/>
      <c r="AE56" s="66"/>
      <c r="AF56" s="336"/>
      <c r="AG56" s="563"/>
      <c r="AH56" s="1148"/>
      <c r="AI56" s="242"/>
      <c r="AJ56" s="239"/>
      <c r="AK56" s="239"/>
      <c r="AL56" s="1157"/>
    </row>
    <row r="57" spans="1:38" s="337" customFormat="1" ht="15" customHeight="1" thickBot="1">
      <c r="A57" s="185">
        <v>5</v>
      </c>
      <c r="B57" s="784" t="s">
        <v>220</v>
      </c>
      <c r="C57" s="87" t="s">
        <v>221</v>
      </c>
      <c r="D57" s="576" t="s">
        <v>219</v>
      </c>
      <c r="E57" s="188"/>
      <c r="F57" s="157">
        <f t="shared" si="20"/>
        <v>2</v>
      </c>
      <c r="G57" s="863">
        <f t="shared" si="21"/>
        <v>12</v>
      </c>
      <c r="H57" s="864"/>
      <c r="I57" s="864"/>
      <c r="J57" s="884"/>
      <c r="K57" s="884"/>
      <c r="L57" s="884">
        <v>10</v>
      </c>
      <c r="M57" s="771">
        <f t="shared" si="5"/>
        <v>2</v>
      </c>
      <c r="N57" s="389">
        <f t="shared" si="22"/>
        <v>0</v>
      </c>
      <c r="O57" s="401">
        <f t="shared" si="23"/>
        <v>0</v>
      </c>
      <c r="P57" s="189">
        <f t="shared" si="24"/>
        <v>0</v>
      </c>
      <c r="Q57" s="474"/>
      <c r="R57" s="452">
        <v>2</v>
      </c>
      <c r="S57" s="66"/>
      <c r="T57" s="444"/>
      <c r="U57" s="452"/>
      <c r="V57" s="66"/>
      <c r="W57" s="703"/>
      <c r="X57" s="563"/>
      <c r="Y57" s="452"/>
      <c r="Z57" s="444"/>
      <c r="AA57" s="62"/>
      <c r="AB57" s="336"/>
      <c r="AC57" s="563"/>
      <c r="AD57" s="444"/>
      <c r="AE57" s="66"/>
      <c r="AF57" s="336"/>
      <c r="AG57" s="563"/>
      <c r="AH57" s="1148"/>
      <c r="AI57" s="242"/>
      <c r="AJ57" s="239"/>
      <c r="AK57" s="239"/>
      <c r="AL57" s="1157"/>
    </row>
    <row r="58" spans="1:38" s="337" customFormat="1" ht="15" customHeight="1" thickBot="1">
      <c r="A58" s="185">
        <v>5</v>
      </c>
      <c r="B58" s="1247" t="s">
        <v>322</v>
      </c>
      <c r="C58" s="1119" t="s">
        <v>320</v>
      </c>
      <c r="D58" s="1248" t="s">
        <v>286</v>
      </c>
      <c r="E58" s="188"/>
      <c r="F58" s="157">
        <f t="shared" si="20"/>
        <v>1</v>
      </c>
      <c r="G58" s="863">
        <f t="shared" si="21"/>
        <v>0</v>
      </c>
      <c r="H58" s="864"/>
      <c r="I58" s="869"/>
      <c r="J58" s="884"/>
      <c r="K58" s="884"/>
      <c r="L58" s="884"/>
      <c r="M58" s="771">
        <f t="shared" si="5"/>
        <v>0</v>
      </c>
      <c r="N58" s="389">
        <f t="shared" si="22"/>
        <v>1</v>
      </c>
      <c r="O58" s="401">
        <f t="shared" si="23"/>
        <v>0</v>
      </c>
      <c r="P58" s="189">
        <f t="shared" si="24"/>
        <v>0</v>
      </c>
      <c r="Q58" s="474"/>
      <c r="R58" s="452"/>
      <c r="S58" s="66"/>
      <c r="T58" s="444">
        <v>1</v>
      </c>
      <c r="U58" s="452"/>
      <c r="V58" s="66"/>
      <c r="W58" s="703"/>
      <c r="X58" s="563"/>
      <c r="Y58" s="452"/>
      <c r="Z58" s="444"/>
      <c r="AA58" s="62"/>
      <c r="AB58" s="336"/>
      <c r="AC58" s="563"/>
      <c r="AD58" s="444"/>
      <c r="AE58" s="66"/>
      <c r="AF58" s="336"/>
      <c r="AG58" s="563"/>
      <c r="AH58" s="1148"/>
      <c r="AI58" s="242"/>
      <c r="AJ58" s="239"/>
      <c r="AK58" s="239"/>
      <c r="AL58" s="1157"/>
    </row>
    <row r="59" spans="1:38" s="337" customFormat="1" ht="15" customHeight="1" thickBot="1">
      <c r="A59" s="185">
        <v>5</v>
      </c>
      <c r="B59" s="784" t="s">
        <v>227</v>
      </c>
      <c r="C59" s="87" t="s">
        <v>228</v>
      </c>
      <c r="D59" s="156" t="s">
        <v>165</v>
      </c>
      <c r="E59" s="188">
        <v>7</v>
      </c>
      <c r="F59" s="157">
        <f t="shared" si="20"/>
        <v>0</v>
      </c>
      <c r="G59" s="863">
        <f t="shared" si="21"/>
        <v>10</v>
      </c>
      <c r="H59" s="864"/>
      <c r="I59" s="864"/>
      <c r="J59" s="884"/>
      <c r="K59" s="884"/>
      <c r="L59" s="884">
        <v>10</v>
      </c>
      <c r="M59" s="771">
        <f t="shared" si="5"/>
        <v>0</v>
      </c>
      <c r="N59" s="389">
        <f t="shared" si="22"/>
        <v>0</v>
      </c>
      <c r="O59" s="401">
        <f t="shared" si="23"/>
        <v>0</v>
      </c>
      <c r="P59" s="189">
        <f t="shared" si="24"/>
        <v>0</v>
      </c>
      <c r="Q59" s="474"/>
      <c r="R59" s="452"/>
      <c r="S59" s="66"/>
      <c r="T59" s="444"/>
      <c r="U59" s="452"/>
      <c r="V59" s="66"/>
      <c r="W59" s="703"/>
      <c r="X59" s="563"/>
      <c r="Y59" s="452"/>
      <c r="Z59" s="444"/>
      <c r="AA59" s="62"/>
      <c r="AB59" s="336"/>
      <c r="AC59" s="563"/>
      <c r="AD59" s="444"/>
      <c r="AE59" s="66"/>
      <c r="AF59" s="336"/>
      <c r="AG59" s="563"/>
      <c r="AH59" s="1148"/>
      <c r="AI59" s="242"/>
      <c r="AJ59" s="239"/>
      <c r="AK59" s="239"/>
      <c r="AL59" s="1157"/>
    </row>
    <row r="60" spans="1:38" s="337" customFormat="1" ht="15" customHeight="1" thickBot="1">
      <c r="A60" s="185">
        <v>5</v>
      </c>
      <c r="B60" s="784" t="s">
        <v>557</v>
      </c>
      <c r="C60" s="87" t="s">
        <v>247</v>
      </c>
      <c r="D60" s="576" t="s">
        <v>18</v>
      </c>
      <c r="E60" s="188">
        <v>9</v>
      </c>
      <c r="F60" s="157">
        <f t="shared" si="20"/>
        <v>0</v>
      </c>
      <c r="G60" s="863">
        <f t="shared" si="21"/>
        <v>10</v>
      </c>
      <c r="H60" s="864"/>
      <c r="I60" s="864"/>
      <c r="J60" s="884"/>
      <c r="K60" s="884"/>
      <c r="L60" s="884">
        <v>10</v>
      </c>
      <c r="M60" s="771">
        <f t="shared" si="5"/>
        <v>0</v>
      </c>
      <c r="N60" s="389">
        <f t="shared" si="22"/>
        <v>0</v>
      </c>
      <c r="O60" s="401">
        <f t="shared" si="23"/>
        <v>0</v>
      </c>
      <c r="P60" s="189">
        <f t="shared" si="24"/>
        <v>0</v>
      </c>
      <c r="Q60" s="474"/>
      <c r="R60" s="452"/>
      <c r="S60" s="66"/>
      <c r="T60" s="444"/>
      <c r="U60" s="452"/>
      <c r="V60" s="66"/>
      <c r="W60" s="703"/>
      <c r="X60" s="563"/>
      <c r="Y60" s="452"/>
      <c r="Z60" s="444"/>
      <c r="AA60" s="62"/>
      <c r="AB60" s="336"/>
      <c r="AC60" s="563"/>
      <c r="AD60" s="444"/>
      <c r="AE60" s="66"/>
      <c r="AF60" s="336"/>
      <c r="AG60" s="563"/>
      <c r="AH60" s="1148"/>
      <c r="AI60" s="242"/>
      <c r="AJ60" s="239"/>
      <c r="AK60" s="239"/>
      <c r="AL60" s="1157"/>
    </row>
    <row r="61" spans="1:38" s="337" customFormat="1" ht="15" customHeight="1" thickBot="1">
      <c r="A61" s="185">
        <v>5</v>
      </c>
      <c r="B61" s="784" t="s">
        <v>600</v>
      </c>
      <c r="C61" s="87" t="s">
        <v>601</v>
      </c>
      <c r="D61" s="156" t="s">
        <v>8</v>
      </c>
      <c r="E61" s="188">
        <v>10</v>
      </c>
      <c r="F61" s="157">
        <f t="shared" si="20"/>
        <v>0</v>
      </c>
      <c r="G61" s="863">
        <f>H61+I61+J61+K61+L61</f>
        <v>0</v>
      </c>
      <c r="H61" s="864"/>
      <c r="I61" s="864"/>
      <c r="J61" s="884"/>
      <c r="K61" s="884"/>
      <c r="L61" s="884"/>
      <c r="M61" s="771">
        <f t="shared" si="5"/>
        <v>0</v>
      </c>
      <c r="N61" s="389">
        <f t="shared" si="22"/>
        <v>0</v>
      </c>
      <c r="O61" s="401">
        <f t="shared" si="23"/>
        <v>0</v>
      </c>
      <c r="P61" s="189">
        <f t="shared" si="24"/>
        <v>0</v>
      </c>
      <c r="Q61" s="474"/>
      <c r="R61" s="452"/>
      <c r="S61" s="66"/>
      <c r="T61" s="444"/>
      <c r="U61" s="452"/>
      <c r="V61" s="66"/>
      <c r="W61" s="703"/>
      <c r="X61" s="563"/>
      <c r="Y61" s="452"/>
      <c r="Z61" s="444"/>
      <c r="AA61" s="62"/>
      <c r="AB61" s="336"/>
      <c r="AC61" s="563"/>
      <c r="AD61" s="444"/>
      <c r="AE61" s="66"/>
      <c r="AF61" s="336"/>
      <c r="AG61" s="563"/>
      <c r="AH61" s="1148"/>
      <c r="AI61" s="242"/>
      <c r="AJ61" s="239"/>
      <c r="AK61" s="239"/>
      <c r="AL61" s="1157"/>
    </row>
    <row r="62" spans="1:38" s="337" customFormat="1" ht="15" customHeight="1" thickBot="1">
      <c r="A62" s="185">
        <v>5</v>
      </c>
      <c r="B62" s="784" t="s">
        <v>189</v>
      </c>
      <c r="C62" s="87" t="s">
        <v>190</v>
      </c>
      <c r="D62" s="576" t="s">
        <v>143</v>
      </c>
      <c r="E62" s="188"/>
      <c r="F62" s="157">
        <f t="shared" si="20"/>
        <v>0</v>
      </c>
      <c r="G62" s="863">
        <f>SUM(H62,I62,J62,K62,L62,M62,O62,P62)</f>
        <v>10</v>
      </c>
      <c r="H62" s="864"/>
      <c r="I62" s="869"/>
      <c r="J62" s="884"/>
      <c r="K62" s="884"/>
      <c r="L62" s="884">
        <v>10</v>
      </c>
      <c r="M62" s="771">
        <f t="shared" si="5"/>
        <v>0</v>
      </c>
      <c r="N62" s="389">
        <f t="shared" si="22"/>
        <v>0</v>
      </c>
      <c r="O62" s="401">
        <f t="shared" si="23"/>
        <v>0</v>
      </c>
      <c r="P62" s="189">
        <f t="shared" si="24"/>
        <v>0</v>
      </c>
      <c r="Q62" s="474"/>
      <c r="R62" s="452"/>
      <c r="S62" s="66"/>
      <c r="T62" s="444"/>
      <c r="U62" s="452"/>
      <c r="V62" s="1249"/>
      <c r="W62" s="703"/>
      <c r="X62" s="563"/>
      <c r="Y62" s="452"/>
      <c r="Z62" s="444"/>
      <c r="AA62" s="62"/>
      <c r="AB62" s="336"/>
      <c r="AC62" s="563"/>
      <c r="AD62" s="444"/>
      <c r="AE62" s="66"/>
      <c r="AF62" s="336"/>
      <c r="AG62" s="563"/>
      <c r="AH62" s="1148"/>
      <c r="AI62" s="242"/>
      <c r="AJ62" s="239"/>
      <c r="AK62" s="239"/>
      <c r="AL62" s="1157"/>
    </row>
    <row r="63" spans="1:38" s="337" customFormat="1" ht="15" customHeight="1" thickBot="1">
      <c r="A63" s="185">
        <v>5</v>
      </c>
      <c r="B63" s="784"/>
      <c r="C63" s="87"/>
      <c r="D63" s="156"/>
      <c r="E63" s="188"/>
      <c r="F63" s="157">
        <f t="shared" si="20"/>
        <v>0</v>
      </c>
      <c r="G63" s="863">
        <f>H63+I63+J63+K63+L63</f>
        <v>0</v>
      </c>
      <c r="H63" s="864"/>
      <c r="I63" s="864"/>
      <c r="J63" s="862"/>
      <c r="K63" s="862"/>
      <c r="L63" s="862"/>
      <c r="M63" s="771">
        <f t="shared" si="5"/>
        <v>0</v>
      </c>
      <c r="N63" s="389">
        <f t="shared" si="22"/>
        <v>0</v>
      </c>
      <c r="O63" s="401">
        <f t="shared" si="23"/>
        <v>0</v>
      </c>
      <c r="P63" s="189">
        <f t="shared" si="24"/>
        <v>0</v>
      </c>
      <c r="Q63" s="474"/>
      <c r="R63" s="452"/>
      <c r="S63" s="66"/>
      <c r="T63" s="444"/>
      <c r="U63" s="452"/>
      <c r="V63" s="474"/>
      <c r="W63" s="703"/>
      <c r="X63" s="563"/>
      <c r="Y63" s="452"/>
      <c r="Z63" s="444"/>
      <c r="AA63" s="62"/>
      <c r="AB63" s="336"/>
      <c r="AC63" s="563"/>
      <c r="AD63" s="444"/>
      <c r="AE63" s="66"/>
      <c r="AF63" s="336"/>
      <c r="AG63" s="563"/>
      <c r="AH63" s="1148"/>
      <c r="AI63" s="242"/>
      <c r="AJ63" s="239"/>
      <c r="AK63" s="239"/>
      <c r="AL63" s="1157"/>
    </row>
    <row r="64" spans="1:38" s="337" customFormat="1" ht="15" customHeight="1" thickBot="1">
      <c r="A64" s="185">
        <v>5</v>
      </c>
      <c r="B64" s="784"/>
      <c r="C64" s="87"/>
      <c r="D64" s="156"/>
      <c r="E64" s="188"/>
      <c r="F64" s="157">
        <f t="shared" si="20"/>
        <v>0</v>
      </c>
      <c r="G64" s="863">
        <f>H64+I64+J64+K64+L64</f>
        <v>0</v>
      </c>
      <c r="H64" s="864"/>
      <c r="I64" s="864"/>
      <c r="J64" s="862"/>
      <c r="K64" s="862"/>
      <c r="L64" s="862"/>
      <c r="M64" s="771">
        <f t="shared" si="5"/>
        <v>0</v>
      </c>
      <c r="N64" s="389">
        <f t="shared" si="22"/>
        <v>0</v>
      </c>
      <c r="O64" s="401">
        <f t="shared" si="23"/>
        <v>0</v>
      </c>
      <c r="P64" s="189">
        <f t="shared" si="24"/>
        <v>0</v>
      </c>
      <c r="Q64" s="474"/>
      <c r="R64" s="452"/>
      <c r="S64" s="66"/>
      <c r="T64" s="444"/>
      <c r="U64" s="452"/>
      <c r="V64" s="474"/>
      <c r="W64" s="703"/>
      <c r="X64" s="563"/>
      <c r="Y64" s="452"/>
      <c r="Z64" s="444"/>
      <c r="AA64" s="62"/>
      <c r="AB64" s="336"/>
      <c r="AC64" s="563"/>
      <c r="AD64" s="444"/>
      <c r="AE64" s="66"/>
      <c r="AF64" s="336"/>
      <c r="AG64" s="563"/>
      <c r="AH64" s="1148"/>
      <c r="AI64" s="242"/>
      <c r="AJ64" s="239"/>
      <c r="AK64" s="239"/>
      <c r="AL64" s="1157"/>
    </row>
    <row r="65" spans="1:40" ht="15" customHeight="1" thickBot="1">
      <c r="A65" s="626">
        <v>5</v>
      </c>
      <c r="B65" s="785"/>
      <c r="C65" s="511"/>
      <c r="D65" s="512"/>
      <c r="E65" s="513"/>
      <c r="F65" s="158">
        <f t="shared" si="20"/>
        <v>0</v>
      </c>
      <c r="G65" s="870">
        <f>H65+I65+J65+K65+L65</f>
        <v>0</v>
      </c>
      <c r="H65" s="871"/>
      <c r="I65" s="871"/>
      <c r="J65" s="872"/>
      <c r="K65" s="872"/>
      <c r="L65" s="872"/>
      <c r="M65" s="771">
        <f t="shared" si="5"/>
        <v>0</v>
      </c>
      <c r="N65" s="389">
        <f t="shared" si="22"/>
        <v>0</v>
      </c>
      <c r="O65" s="401">
        <f t="shared" si="23"/>
        <v>0</v>
      </c>
      <c r="P65" s="189">
        <f t="shared" si="24"/>
        <v>0</v>
      </c>
      <c r="Q65" s="514"/>
      <c r="R65" s="515"/>
      <c r="S65" s="516"/>
      <c r="T65" s="517"/>
      <c r="U65" s="452"/>
      <c r="V65" s="514"/>
      <c r="W65" s="703"/>
      <c r="X65" s="567"/>
      <c r="Y65" s="515"/>
      <c r="Z65" s="517"/>
      <c r="AA65" s="584"/>
      <c r="AB65" s="571"/>
      <c r="AC65" s="567"/>
      <c r="AD65" s="517"/>
      <c r="AE65" s="516"/>
      <c r="AF65" s="571"/>
      <c r="AG65" s="567"/>
      <c r="AH65" s="1151"/>
      <c r="AI65" s="234"/>
      <c r="AJ65" s="234"/>
      <c r="AK65" s="234"/>
      <c r="AL65" s="1158"/>
      <c r="AM65" s="81"/>
      <c r="AN65" s="81"/>
    </row>
    <row r="66" spans="2:40" ht="10.5">
      <c r="B66" s="368"/>
      <c r="C66" s="368"/>
      <c r="D66" s="368"/>
      <c r="E66" s="89"/>
      <c r="F66" s="90"/>
      <c r="G66" s="72"/>
      <c r="H66" s="91"/>
      <c r="I66" s="91"/>
      <c r="J66" s="91"/>
      <c r="K66" s="91"/>
      <c r="L66" s="91"/>
      <c r="M66" s="92"/>
      <c r="N66" s="92"/>
      <c r="O66" s="192"/>
      <c r="P66" s="93"/>
      <c r="Q66" s="475"/>
      <c r="R66" s="453"/>
      <c r="S66" s="454"/>
      <c r="T66" s="455"/>
      <c r="U66" s="558"/>
      <c r="V66" s="568"/>
      <c r="W66" s="454"/>
      <c r="X66" s="568"/>
      <c r="Y66" s="624"/>
      <c r="Z66" s="587"/>
      <c r="AA66" s="323"/>
      <c r="AB66" s="776"/>
      <c r="AC66" s="568"/>
      <c r="AD66" s="588"/>
      <c r="AE66" s="558"/>
      <c r="AF66" s="776"/>
      <c r="AG66" s="568"/>
      <c r="AH66" s="587"/>
      <c r="AI66" s="234"/>
      <c r="AJ66" s="234"/>
      <c r="AK66" s="234"/>
      <c r="AL66" s="1158"/>
      <c r="AM66" s="81"/>
      <c r="AN66" s="81"/>
    </row>
    <row r="67" spans="1:40" ht="10.5">
      <c r="A67" s="74"/>
      <c r="E67" s="82"/>
      <c r="F67" s="83"/>
      <c r="G67" s="81"/>
      <c r="H67" s="84"/>
      <c r="I67" s="84"/>
      <c r="J67" s="84"/>
      <c r="K67" s="84"/>
      <c r="L67" s="84"/>
      <c r="M67" s="85"/>
      <c r="N67" s="85"/>
      <c r="O67" s="193"/>
      <c r="P67" s="86"/>
      <c r="Q67" s="440"/>
      <c r="R67" s="429"/>
      <c r="S67" s="430"/>
      <c r="T67" s="431"/>
      <c r="U67" s="534"/>
      <c r="V67" s="440"/>
      <c r="W67" s="430"/>
      <c r="X67" s="440"/>
      <c r="Y67" s="548"/>
      <c r="Z67" s="431"/>
      <c r="AA67" s="269"/>
      <c r="AB67" s="429"/>
      <c r="AC67" s="440"/>
      <c r="AD67" s="433"/>
      <c r="AE67" s="430"/>
      <c r="AF67" s="429"/>
      <c r="AG67" s="562"/>
      <c r="AH67" s="433"/>
      <c r="AI67" s="234"/>
      <c r="AJ67" s="234"/>
      <c r="AK67" s="234"/>
      <c r="AL67" s="1158"/>
      <c r="AM67" s="81"/>
      <c r="AN67" s="81"/>
    </row>
    <row r="68" spans="1:40" ht="10.5">
      <c r="A68" s="74"/>
      <c r="B68" s="369" t="s">
        <v>63</v>
      </c>
      <c r="C68" s="370"/>
      <c r="D68" s="371"/>
      <c r="E68" s="4"/>
      <c r="F68" s="275"/>
      <c r="G68" s="276"/>
      <c r="H68" s="277"/>
      <c r="I68" s="277"/>
      <c r="J68" s="277"/>
      <c r="K68" s="278"/>
      <c r="L68" s="278"/>
      <c r="M68" s="279"/>
      <c r="N68" s="279"/>
      <c r="O68" s="279"/>
      <c r="P68" s="278"/>
      <c r="Q68" s="476"/>
      <c r="R68" s="16"/>
      <c r="S68" s="16"/>
      <c r="T68" s="456"/>
      <c r="U68" s="534"/>
      <c r="V68" s="440"/>
      <c r="W68" s="430"/>
      <c r="X68" s="440"/>
      <c r="Y68" s="548"/>
      <c r="Z68" s="431"/>
      <c r="AA68" s="290"/>
      <c r="AB68" s="429"/>
      <c r="AC68" s="440"/>
      <c r="AD68" s="433"/>
      <c r="AE68" s="430"/>
      <c r="AF68" s="429"/>
      <c r="AG68" s="562"/>
      <c r="AH68" s="433"/>
      <c r="AI68" s="234"/>
      <c r="AJ68" s="234"/>
      <c r="AK68" s="234"/>
      <c r="AL68" s="1158"/>
      <c r="AM68" s="81"/>
      <c r="AN68" s="81"/>
    </row>
    <row r="69" spans="1:40" ht="10.5">
      <c r="A69" s="74"/>
      <c r="B69" s="372" t="s">
        <v>62</v>
      </c>
      <c r="C69" s="373"/>
      <c r="D69" s="374"/>
      <c r="E69" s="108"/>
      <c r="F69" s="107"/>
      <c r="G69" s="282"/>
      <c r="H69" s="283"/>
      <c r="I69" s="119"/>
      <c r="J69" s="119"/>
      <c r="K69" s="119"/>
      <c r="L69" s="119"/>
      <c r="M69" s="119"/>
      <c r="N69" s="119"/>
      <c r="O69" s="119"/>
      <c r="P69" s="278"/>
      <c r="Q69" s="476"/>
      <c r="R69" s="18"/>
      <c r="S69" s="16"/>
      <c r="T69" s="126"/>
      <c r="U69" s="534"/>
      <c r="V69" s="440"/>
      <c r="W69" s="430"/>
      <c r="X69" s="440"/>
      <c r="Y69" s="548"/>
      <c r="Z69" s="431"/>
      <c r="AA69" s="290"/>
      <c r="AB69" s="429"/>
      <c r="AC69" s="440"/>
      <c r="AD69" s="433"/>
      <c r="AE69" s="430"/>
      <c r="AF69" s="429"/>
      <c r="AG69" s="562"/>
      <c r="AH69" s="433"/>
      <c r="AI69" s="234"/>
      <c r="AJ69" s="234"/>
      <c r="AK69" s="234"/>
      <c r="AL69" s="1158"/>
      <c r="AM69" s="81"/>
      <c r="AN69" s="81"/>
    </row>
    <row r="70" spans="1:40" ht="10.5">
      <c r="A70" s="74"/>
      <c r="B70" s="375" t="s">
        <v>61</v>
      </c>
      <c r="C70" s="376"/>
      <c r="D70" s="377"/>
      <c r="E70" s="108"/>
      <c r="F70" s="107"/>
      <c r="G70" s="282"/>
      <c r="H70" s="283"/>
      <c r="I70" s="119"/>
      <c r="J70" s="119"/>
      <c r="K70" s="119"/>
      <c r="L70" s="119"/>
      <c r="M70" s="119"/>
      <c r="N70" s="119"/>
      <c r="O70" s="119"/>
      <c r="P70" s="278"/>
      <c r="Q70" s="476"/>
      <c r="R70" s="18"/>
      <c r="S70" s="16"/>
      <c r="T70" s="126"/>
      <c r="U70" s="534"/>
      <c r="V70" s="440"/>
      <c r="W70" s="430"/>
      <c r="X70" s="440"/>
      <c r="Y70" s="548"/>
      <c r="Z70" s="431"/>
      <c r="AA70" s="290"/>
      <c r="AB70" s="429"/>
      <c r="AC70" s="440"/>
      <c r="AD70" s="433"/>
      <c r="AE70" s="430"/>
      <c r="AF70" s="429"/>
      <c r="AG70" s="562"/>
      <c r="AH70" s="433"/>
      <c r="AI70" s="234"/>
      <c r="AJ70" s="234"/>
      <c r="AK70" s="234"/>
      <c r="AL70" s="1158"/>
      <c r="AM70" s="81"/>
      <c r="AN70" s="81"/>
    </row>
    <row r="71" spans="2:40" ht="10.5">
      <c r="B71" s="378" t="s">
        <v>23</v>
      </c>
      <c r="C71" s="379"/>
      <c r="D71" s="379"/>
      <c r="E71" s="83"/>
      <c r="F71" s="285"/>
      <c r="G71" s="286"/>
      <c r="H71" s="286"/>
      <c r="I71" s="286"/>
      <c r="J71" s="286"/>
      <c r="K71" s="287"/>
      <c r="L71" s="287"/>
      <c r="M71" s="288"/>
      <c r="N71" s="288"/>
      <c r="O71" s="288"/>
      <c r="P71" s="284"/>
      <c r="Q71" s="440"/>
      <c r="R71" s="430"/>
      <c r="S71" s="430"/>
      <c r="T71" s="433"/>
      <c r="U71" s="534"/>
      <c r="V71" s="562"/>
      <c r="W71" s="430"/>
      <c r="X71" s="562"/>
      <c r="Y71" s="82"/>
      <c r="Z71" s="433"/>
      <c r="AA71" s="290"/>
      <c r="AB71" s="572"/>
      <c r="AC71" s="562"/>
      <c r="AD71" s="433"/>
      <c r="AE71" s="534"/>
      <c r="AF71" s="572"/>
      <c r="AG71" s="562"/>
      <c r="AH71" s="433"/>
      <c r="AI71" s="234"/>
      <c r="AJ71" s="234"/>
      <c r="AK71" s="234"/>
      <c r="AL71" s="1158"/>
      <c r="AM71" s="81"/>
      <c r="AN71" s="81"/>
    </row>
    <row r="72" spans="2:37" ht="10.5">
      <c r="B72" s="109" t="s">
        <v>21</v>
      </c>
      <c r="C72" s="380"/>
      <c r="D72" s="381"/>
      <c r="E72" s="107"/>
      <c r="F72" s="282"/>
      <c r="G72" s="107"/>
      <c r="H72" s="119"/>
      <c r="I72" s="119"/>
      <c r="J72" s="119"/>
      <c r="K72" s="119"/>
      <c r="L72" s="119"/>
      <c r="M72" s="278"/>
      <c r="N72" s="278"/>
      <c r="O72" s="278"/>
      <c r="P72" s="279"/>
      <c r="Q72" s="476"/>
      <c r="R72" s="18"/>
      <c r="S72" s="16"/>
      <c r="T72" s="126"/>
      <c r="U72" s="534"/>
      <c r="V72" s="440"/>
      <c r="W72" s="430"/>
      <c r="X72" s="440"/>
      <c r="Y72" s="548"/>
      <c r="Z72" s="431"/>
      <c r="AA72" s="290"/>
      <c r="AB72" s="429"/>
      <c r="AC72" s="440"/>
      <c r="AD72" s="433"/>
      <c r="AE72" s="430"/>
      <c r="AF72" s="429"/>
      <c r="AG72" s="562"/>
      <c r="AH72" s="433"/>
      <c r="AI72" s="235"/>
      <c r="AJ72" s="235"/>
      <c r="AK72" s="235"/>
    </row>
    <row r="73" spans="1:34" ht="6" customHeight="1">
      <c r="A73" s="74"/>
      <c r="E73" s="82"/>
      <c r="F73" s="289"/>
      <c r="G73" s="275"/>
      <c r="H73" s="286"/>
      <c r="I73" s="286"/>
      <c r="J73" s="286"/>
      <c r="K73" s="286"/>
      <c r="L73" s="286"/>
      <c r="M73" s="287"/>
      <c r="N73" s="287"/>
      <c r="O73" s="287"/>
      <c r="P73" s="288"/>
      <c r="Q73" s="440"/>
      <c r="R73" s="429"/>
      <c r="S73" s="430"/>
      <c r="T73" s="431"/>
      <c r="U73" s="534"/>
      <c r="V73" s="569"/>
      <c r="W73" s="540"/>
      <c r="X73" s="562"/>
      <c r="Y73" s="735"/>
      <c r="Z73" s="456"/>
      <c r="AA73" s="280"/>
      <c r="AB73" s="573"/>
      <c r="AC73" s="569"/>
      <c r="AD73" s="433"/>
      <c r="AE73" s="540"/>
      <c r="AF73" s="573"/>
      <c r="AG73" s="562"/>
      <c r="AH73" s="433"/>
    </row>
    <row r="74" spans="1:27" ht="10.5">
      <c r="A74" s="74"/>
      <c r="B74" s="382"/>
      <c r="E74" s="75"/>
      <c r="F74" s="383"/>
      <c r="G74" s="293"/>
      <c r="H74" s="293"/>
      <c r="I74" s="286"/>
      <c r="J74" s="384"/>
      <c r="K74" s="284"/>
      <c r="L74" s="284"/>
      <c r="M74" s="281"/>
      <c r="N74" s="281"/>
      <c r="O74" s="281"/>
      <c r="P74" s="385"/>
      <c r="Q74" s="477"/>
      <c r="R74" s="457"/>
      <c r="S74" s="457"/>
      <c r="V74" s="562"/>
      <c r="W74" s="459"/>
      <c r="Y74" s="458"/>
      <c r="AA74" s="324"/>
    </row>
    <row r="75" spans="1:27" ht="10.5">
      <c r="A75" s="74"/>
      <c r="E75" s="75"/>
      <c r="F75" s="383"/>
      <c r="G75" s="293"/>
      <c r="H75" s="293"/>
      <c r="I75" s="286"/>
      <c r="J75" s="384"/>
      <c r="K75" s="284"/>
      <c r="L75" s="284"/>
      <c r="M75" s="281"/>
      <c r="N75" s="281"/>
      <c r="O75" s="281"/>
      <c r="P75" s="385"/>
      <c r="Q75" s="477"/>
      <c r="R75" s="457"/>
      <c r="S75" s="457"/>
      <c r="V75" s="562"/>
      <c r="W75" s="459"/>
      <c r="Y75" s="458"/>
      <c r="AA75" s="324"/>
    </row>
    <row r="76" spans="1:27" ht="10.5">
      <c r="A76" s="74"/>
      <c r="B76" s="386"/>
      <c r="E76" s="75"/>
      <c r="F76" s="383"/>
      <c r="G76" s="293"/>
      <c r="H76" s="293"/>
      <c r="I76" s="286"/>
      <c r="J76" s="384"/>
      <c r="K76" s="284"/>
      <c r="L76" s="284"/>
      <c r="M76" s="281"/>
      <c r="N76" s="281"/>
      <c r="O76" s="281"/>
      <c r="P76" s="385"/>
      <c r="Q76" s="477"/>
      <c r="R76" s="457"/>
      <c r="S76" s="457"/>
      <c r="V76" s="562"/>
      <c r="W76" s="459"/>
      <c r="Y76" s="458"/>
      <c r="AA76" s="324"/>
    </row>
    <row r="77" spans="1:27" ht="10.5">
      <c r="A77" s="74"/>
      <c r="E77" s="75"/>
      <c r="F77" s="383"/>
      <c r="G77" s="293"/>
      <c r="H77" s="293"/>
      <c r="I77" s="286"/>
      <c r="J77" s="384"/>
      <c r="K77" s="284"/>
      <c r="L77" s="284"/>
      <c r="M77" s="281"/>
      <c r="N77" s="281"/>
      <c r="O77" s="281"/>
      <c r="P77" s="385"/>
      <c r="Q77" s="477"/>
      <c r="R77" s="457"/>
      <c r="S77" s="457"/>
      <c r="V77" s="562"/>
      <c r="W77" s="459"/>
      <c r="Y77" s="458"/>
      <c r="AA77" s="324"/>
    </row>
    <row r="78" spans="1:27" ht="10.5">
      <c r="A78" s="74"/>
      <c r="E78" s="75"/>
      <c r="F78" s="383"/>
      <c r="G78" s="293"/>
      <c r="H78" s="293"/>
      <c r="I78" s="286"/>
      <c r="J78" s="384"/>
      <c r="K78" s="284"/>
      <c r="L78" s="284"/>
      <c r="M78" s="281"/>
      <c r="N78" s="281"/>
      <c r="O78" s="281"/>
      <c r="P78" s="385"/>
      <c r="Q78" s="477"/>
      <c r="R78" s="457"/>
      <c r="S78" s="457"/>
      <c r="V78" s="562"/>
      <c r="W78" s="459"/>
      <c r="Y78" s="458"/>
      <c r="AA78" s="324"/>
    </row>
    <row r="79" spans="1:40" ht="10.5">
      <c r="A79" s="74"/>
      <c r="E79" s="75"/>
      <c r="F79" s="383"/>
      <c r="G79" s="293"/>
      <c r="H79" s="293"/>
      <c r="I79" s="286"/>
      <c r="J79" s="384"/>
      <c r="K79" s="284"/>
      <c r="L79" s="284"/>
      <c r="M79" s="281"/>
      <c r="N79" s="281"/>
      <c r="O79" s="281"/>
      <c r="P79" s="385"/>
      <c r="Q79" s="477"/>
      <c r="R79" s="457"/>
      <c r="S79" s="457"/>
      <c r="V79" s="562"/>
      <c r="W79" s="459"/>
      <c r="Y79" s="458"/>
      <c r="AA79" s="324"/>
      <c r="AI79" s="1158"/>
      <c r="AJ79" s="1158"/>
      <c r="AK79" s="1158"/>
      <c r="AL79" s="1158"/>
      <c r="AM79" s="81"/>
      <c r="AN79" s="81"/>
    </row>
    <row r="80" spans="5:40" ht="10.5">
      <c r="E80" s="75"/>
      <c r="F80" s="383"/>
      <c r="G80" s="293"/>
      <c r="H80" s="293"/>
      <c r="I80" s="293"/>
      <c r="J80" s="387"/>
      <c r="K80" s="296"/>
      <c r="L80" s="296"/>
      <c r="M80" s="297"/>
      <c r="N80" s="297"/>
      <c r="O80" s="297"/>
      <c r="P80" s="385"/>
      <c r="Q80" s="477"/>
      <c r="R80" s="457"/>
      <c r="S80" s="457"/>
      <c r="V80" s="562"/>
      <c r="W80" s="459"/>
      <c r="Y80" s="458"/>
      <c r="AA80" s="324"/>
      <c r="AI80" s="1158"/>
      <c r="AJ80" s="1158"/>
      <c r="AK80" s="1158"/>
      <c r="AL80" s="1158"/>
      <c r="AM80" s="81"/>
      <c r="AN80" s="81"/>
    </row>
    <row r="81" spans="5:34" ht="10.5">
      <c r="E81" s="82"/>
      <c r="F81" s="289"/>
      <c r="G81" s="275"/>
      <c r="H81" s="286"/>
      <c r="I81" s="286"/>
      <c r="J81" s="286"/>
      <c r="K81" s="286"/>
      <c r="L81" s="286"/>
      <c r="M81" s="287"/>
      <c r="N81" s="287"/>
      <c r="O81" s="287"/>
      <c r="P81" s="288"/>
      <c r="Q81" s="440"/>
      <c r="R81" s="429"/>
      <c r="S81" s="430"/>
      <c r="T81" s="431"/>
      <c r="U81" s="534"/>
      <c r="V81" s="562"/>
      <c r="W81" s="430"/>
      <c r="X81" s="562"/>
      <c r="Y81" s="82"/>
      <c r="Z81" s="433"/>
      <c r="AA81" s="290"/>
      <c r="AB81" s="572"/>
      <c r="AC81" s="562"/>
      <c r="AD81" s="433"/>
      <c r="AE81" s="534"/>
      <c r="AF81" s="572"/>
      <c r="AG81" s="562"/>
      <c r="AH81" s="433"/>
    </row>
    <row r="82" spans="5:34" ht="10.5">
      <c r="E82" s="82"/>
      <c r="F82" s="289"/>
      <c r="G82" s="275"/>
      <c r="H82" s="286"/>
      <c r="I82" s="286"/>
      <c r="J82" s="286"/>
      <c r="K82" s="286"/>
      <c r="L82" s="286"/>
      <c r="M82" s="287"/>
      <c r="N82" s="287"/>
      <c r="O82" s="287"/>
      <c r="P82" s="288"/>
      <c r="Q82" s="440"/>
      <c r="R82" s="429"/>
      <c r="S82" s="430"/>
      <c r="T82" s="431"/>
      <c r="U82" s="534"/>
      <c r="V82" s="562"/>
      <c r="W82" s="430"/>
      <c r="X82" s="562"/>
      <c r="Y82" s="82"/>
      <c r="Z82" s="433"/>
      <c r="AA82" s="290"/>
      <c r="AB82" s="572"/>
      <c r="AC82" s="562"/>
      <c r="AD82" s="433"/>
      <c r="AE82" s="534"/>
      <c r="AF82" s="572"/>
      <c r="AG82" s="562"/>
      <c r="AH82" s="433"/>
    </row>
    <row r="83" spans="6:27" ht="10.5">
      <c r="F83" s="291"/>
      <c r="G83" s="292"/>
      <c r="H83" s="293"/>
      <c r="I83" s="293"/>
      <c r="J83" s="293"/>
      <c r="K83" s="293"/>
      <c r="L83" s="293"/>
      <c r="M83" s="294"/>
      <c r="N83" s="294"/>
      <c r="O83" s="294"/>
      <c r="P83" s="295"/>
      <c r="Q83" s="441"/>
      <c r="R83" s="434"/>
      <c r="S83" s="435"/>
      <c r="T83" s="436"/>
      <c r="W83" s="430"/>
      <c r="AA83" s="298"/>
    </row>
    <row r="84" spans="6:27" ht="10.5">
      <c r="F84" s="291"/>
      <c r="G84" s="292"/>
      <c r="H84" s="293"/>
      <c r="I84" s="293"/>
      <c r="J84" s="293"/>
      <c r="K84" s="293"/>
      <c r="L84" s="293"/>
      <c r="M84" s="294"/>
      <c r="N84" s="294"/>
      <c r="O84" s="294"/>
      <c r="P84" s="295"/>
      <c r="Q84" s="441"/>
      <c r="R84" s="434"/>
      <c r="S84" s="435"/>
      <c r="T84" s="436"/>
      <c r="W84" s="430"/>
      <c r="AA84" s="298"/>
    </row>
    <row r="85" spans="6:27" ht="10.5">
      <c r="F85" s="291"/>
      <c r="G85" s="292"/>
      <c r="H85" s="293"/>
      <c r="I85" s="293"/>
      <c r="J85" s="293"/>
      <c r="K85" s="293"/>
      <c r="L85" s="293"/>
      <c r="M85" s="294"/>
      <c r="N85" s="294"/>
      <c r="O85" s="294"/>
      <c r="P85" s="295"/>
      <c r="Q85" s="441"/>
      <c r="R85" s="434"/>
      <c r="S85" s="435"/>
      <c r="T85" s="436"/>
      <c r="W85" s="430"/>
      <c r="AA85" s="298"/>
    </row>
    <row r="86" spans="6:27" ht="10.5">
      <c r="F86" s="291"/>
      <c r="G86" s="292"/>
      <c r="H86" s="293"/>
      <c r="I86" s="293"/>
      <c r="J86" s="293"/>
      <c r="K86" s="293"/>
      <c r="L86" s="293"/>
      <c r="M86" s="294"/>
      <c r="N86" s="294"/>
      <c r="O86" s="294"/>
      <c r="P86" s="295"/>
      <c r="Q86" s="441"/>
      <c r="R86" s="434"/>
      <c r="S86" s="435"/>
      <c r="T86" s="436"/>
      <c r="W86" s="430"/>
      <c r="AA86" s="298"/>
    </row>
    <row r="87" spans="6:27" ht="10.5">
      <c r="F87" s="291"/>
      <c r="G87" s="292"/>
      <c r="H87" s="293"/>
      <c r="I87" s="293"/>
      <c r="J87" s="293"/>
      <c r="K87" s="293"/>
      <c r="L87" s="293"/>
      <c r="M87" s="294"/>
      <c r="N87" s="294"/>
      <c r="O87" s="294"/>
      <c r="P87" s="295"/>
      <c r="Q87" s="441"/>
      <c r="R87" s="434"/>
      <c r="S87" s="435"/>
      <c r="T87" s="436"/>
      <c r="W87" s="430"/>
      <c r="AA87" s="298"/>
    </row>
    <row r="88" spans="6:27" ht="10.5">
      <c r="F88" s="291"/>
      <c r="G88" s="292"/>
      <c r="H88" s="293"/>
      <c r="I88" s="293"/>
      <c r="J88" s="293"/>
      <c r="K88" s="293"/>
      <c r="L88" s="293"/>
      <c r="M88" s="294"/>
      <c r="N88" s="294"/>
      <c r="O88" s="294"/>
      <c r="P88" s="295"/>
      <c r="Q88" s="441"/>
      <c r="R88" s="434"/>
      <c r="S88" s="435"/>
      <c r="T88" s="436"/>
      <c r="W88" s="430"/>
      <c r="AA88" s="298"/>
    </row>
    <row r="89" spans="6:27" ht="10.5">
      <c r="F89" s="291"/>
      <c r="G89" s="292"/>
      <c r="H89" s="293"/>
      <c r="I89" s="293"/>
      <c r="J89" s="293"/>
      <c r="K89" s="293"/>
      <c r="L89" s="293"/>
      <c r="M89" s="294"/>
      <c r="N89" s="294"/>
      <c r="O89" s="294"/>
      <c r="P89" s="295"/>
      <c r="Q89" s="441"/>
      <c r="R89" s="434"/>
      <c r="S89" s="435"/>
      <c r="T89" s="436"/>
      <c r="W89" s="430"/>
      <c r="AA89" s="298"/>
    </row>
    <row r="90" spans="17:27" ht="10.5">
      <c r="Q90" s="441"/>
      <c r="R90" s="434"/>
      <c r="S90" s="435"/>
      <c r="T90" s="436"/>
      <c r="W90" s="430"/>
      <c r="AA90" s="207"/>
    </row>
    <row r="91" spans="17:27" ht="10.5">
      <c r="Q91" s="441"/>
      <c r="R91" s="434"/>
      <c r="S91" s="435"/>
      <c r="T91" s="436"/>
      <c r="W91" s="430"/>
      <c r="AA91" s="207"/>
    </row>
    <row r="92" spans="17:27" ht="10.5">
      <c r="Q92" s="441"/>
      <c r="R92" s="434"/>
      <c r="S92" s="435"/>
      <c r="T92" s="436"/>
      <c r="W92" s="430"/>
      <c r="AA92" s="207"/>
    </row>
    <row r="93" spans="17:27" ht="10.5">
      <c r="Q93" s="441"/>
      <c r="R93" s="434"/>
      <c r="S93" s="435"/>
      <c r="T93" s="436"/>
      <c r="W93" s="430"/>
      <c r="AA93" s="207"/>
    </row>
    <row r="94" spans="17:27" ht="10.5">
      <c r="Q94" s="441"/>
      <c r="R94" s="434"/>
      <c r="S94" s="435"/>
      <c r="T94" s="436"/>
      <c r="W94" s="430"/>
      <c r="AA94" s="207"/>
    </row>
    <row r="95" spans="23:27" ht="10.5">
      <c r="W95" s="430"/>
      <c r="AA95" s="20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6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.28125" style="1" customWidth="1"/>
    <col min="2" max="2" width="16.7109375" style="1" customWidth="1"/>
    <col min="3" max="3" width="15.140625" style="1" customWidth="1"/>
    <col min="4" max="4" width="25.421875" style="1" customWidth="1"/>
    <col min="5" max="5" width="5.7109375" style="1" customWidth="1"/>
    <col min="6" max="6" width="6.421875" style="7" customWidth="1"/>
    <col min="7" max="8" width="4.28125" style="8" customWidth="1"/>
    <col min="9" max="9" width="4.8515625" style="129" customWidth="1"/>
    <col min="10" max="10" width="4.28125" style="5" customWidth="1"/>
    <col min="11" max="11" width="4.28125" style="443" customWidth="1"/>
    <col min="12" max="12" width="4.28125" style="8" customWidth="1"/>
    <col min="13" max="13" width="4.28125" style="232" customWidth="1"/>
    <col min="14" max="14" width="4.28125" style="265" customWidth="1"/>
    <col min="15" max="15" width="4.28125" style="443" customWidth="1"/>
    <col min="16" max="16" width="4.28125" style="57" customWidth="1"/>
    <col min="17" max="17" width="4.28125" style="129" customWidth="1"/>
    <col min="18" max="18" width="4.28125" style="653" customWidth="1"/>
    <col min="19" max="19" width="4.28125" style="443" customWidth="1"/>
    <col min="20" max="20" width="4.28125" style="55" customWidth="1"/>
    <col min="21" max="21" width="4.28125" style="265" customWidth="1"/>
    <col min="22" max="22" width="4.28125" style="232" customWidth="1"/>
    <col min="23" max="32" width="4.28125" style="1166" customWidth="1"/>
    <col min="33" max="113" width="9.140625" style="53" customWidth="1"/>
    <col min="114" max="16384" width="9.140625" style="1" customWidth="1"/>
  </cols>
  <sheetData>
    <row r="1" spans="1:32" ht="166.5" customHeight="1">
      <c r="A1" s="145" t="s">
        <v>34</v>
      </c>
      <c r="B1" s="149" t="s">
        <v>150</v>
      </c>
      <c r="C1" s="150"/>
      <c r="D1" s="151" t="s">
        <v>1</v>
      </c>
      <c r="E1" s="145" t="s">
        <v>2</v>
      </c>
      <c r="F1" s="133" t="s">
        <v>151</v>
      </c>
      <c r="G1" s="135" t="s">
        <v>155</v>
      </c>
      <c r="H1" s="136" t="s">
        <v>156</v>
      </c>
      <c r="I1" s="396" t="s">
        <v>157</v>
      </c>
      <c r="J1" s="164" t="s">
        <v>158</v>
      </c>
      <c r="K1" s="403" t="s">
        <v>36</v>
      </c>
      <c r="L1" s="142" t="s">
        <v>37</v>
      </c>
      <c r="M1" s="195" t="s">
        <v>38</v>
      </c>
      <c r="N1" s="196" t="s">
        <v>39</v>
      </c>
      <c r="O1" s="144" t="s">
        <v>562</v>
      </c>
      <c r="P1" s="664" t="s">
        <v>567</v>
      </c>
      <c r="Q1" s="664" t="s">
        <v>568</v>
      </c>
      <c r="R1" s="144" t="s">
        <v>569</v>
      </c>
      <c r="S1" s="398" t="s">
        <v>137</v>
      </c>
      <c r="T1" s="664" t="s">
        <v>563</v>
      </c>
      <c r="U1" s="664" t="s">
        <v>564</v>
      </c>
      <c r="V1" s="1130" t="s">
        <v>40</v>
      </c>
      <c r="W1" s="1134" t="s">
        <v>565</v>
      </c>
      <c r="X1" s="1167" t="s">
        <v>43</v>
      </c>
      <c r="Y1" s="1134" t="s">
        <v>42</v>
      </c>
      <c r="Z1" s="1135" t="s">
        <v>41</v>
      </c>
      <c r="AA1" s="1136" t="s">
        <v>129</v>
      </c>
      <c r="AB1" s="1128" t="s">
        <v>145</v>
      </c>
      <c r="AC1" s="1134" t="s">
        <v>138</v>
      </c>
      <c r="AD1" s="1135" t="s">
        <v>44</v>
      </c>
      <c r="AE1" s="1136" t="s">
        <v>148</v>
      </c>
      <c r="AF1" s="1128" t="s">
        <v>566</v>
      </c>
    </row>
    <row r="2" spans="1:113" s="56" customFormat="1" ht="15.75" thickBot="1">
      <c r="A2" s="179"/>
      <c r="B2" s="167"/>
      <c r="C2" s="40"/>
      <c r="D2" s="168"/>
      <c r="E2" s="197"/>
      <c r="F2" s="198"/>
      <c r="G2" s="301"/>
      <c r="H2" s="199"/>
      <c r="I2" s="203"/>
      <c r="J2" s="200"/>
      <c r="K2" s="479"/>
      <c r="L2" s="2"/>
      <c r="M2" s="465"/>
      <c r="N2" s="460"/>
      <c r="O2" s="559"/>
      <c r="P2" s="465"/>
      <c r="Q2" s="211"/>
      <c r="R2" s="549"/>
      <c r="S2" s="559"/>
      <c r="T2" s="202"/>
      <c r="U2" s="574"/>
      <c r="V2" s="1160"/>
      <c r="W2" s="460"/>
      <c r="X2" s="1168"/>
      <c r="Y2" s="460"/>
      <c r="Z2" s="465"/>
      <c r="AA2" s="460"/>
      <c r="AB2" s="465"/>
      <c r="AC2" s="460"/>
      <c r="AD2" s="465"/>
      <c r="AE2" s="460"/>
      <c r="AF2" s="465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s="13" customFormat="1" ht="15">
      <c r="A3" s="181" t="s">
        <v>141</v>
      </c>
      <c r="B3" s="182"/>
      <c r="C3" s="33"/>
      <c r="D3" s="404"/>
      <c r="E3" s="147">
        <v>1</v>
      </c>
      <c r="F3" s="509">
        <f>SUM(J3,H3,G3)</f>
        <v>0</v>
      </c>
      <c r="G3" s="138">
        <f>SUM(I3,L3,O3,R3,W3,Y3,AC3)</f>
        <v>0</v>
      </c>
      <c r="H3" s="125">
        <f>SUM(N3,V3,,AA4,AA3,AE3)</f>
        <v>0</v>
      </c>
      <c r="I3" s="399">
        <f>SUM(K3,S3,Z3,AD3)</f>
        <v>0</v>
      </c>
      <c r="J3" s="139">
        <f>SUM(M3,P3,Q3,T3,U3,X3,AB3,AF3)</f>
        <v>0</v>
      </c>
      <c r="K3" s="480"/>
      <c r="L3" s="470"/>
      <c r="M3" s="464"/>
      <c r="N3" s="461"/>
      <c r="O3" s="560"/>
      <c r="P3" s="62"/>
      <c r="Q3" s="658"/>
      <c r="R3" s="319"/>
      <c r="S3" s="560"/>
      <c r="T3" s="318"/>
      <c r="U3" s="335"/>
      <c r="V3" s="1161"/>
      <c r="W3" s="1164"/>
      <c r="X3" s="1169"/>
      <c r="Y3" s="392"/>
      <c r="Z3" s="392"/>
      <c r="AA3" s="392"/>
      <c r="AB3" s="392"/>
      <c r="AC3" s="392"/>
      <c r="AD3" s="392"/>
      <c r="AE3" s="392"/>
      <c r="AF3" s="392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</row>
    <row r="4" spans="1:113" s="13" customFormat="1" ht="15">
      <c r="A4" s="180" t="s">
        <v>141</v>
      </c>
      <c r="B4" s="171"/>
      <c r="C4" s="26"/>
      <c r="D4" s="404"/>
      <c r="E4" s="147">
        <v>2</v>
      </c>
      <c r="F4" s="509">
        <f aca="true" t="shared" si="0" ref="F4:F35">SUM(J4,H4,G4)</f>
        <v>0</v>
      </c>
      <c r="G4" s="138">
        <f aca="true" t="shared" si="1" ref="G4:G35">SUM(I4,L4,O4,R4,W4,Y4,AC4)</f>
        <v>0</v>
      </c>
      <c r="H4" s="125">
        <f aca="true" t="shared" si="2" ref="H4:H35">SUM(N4,V4,,AA5,AA4,AE4)</f>
        <v>0</v>
      </c>
      <c r="I4" s="399">
        <f aca="true" t="shared" si="3" ref="I4:I35">SUM(K4,S4,Z4,AD4)</f>
        <v>0</v>
      </c>
      <c r="J4" s="139">
        <f aca="true" t="shared" si="4" ref="J4:J35">SUM(M4,P4,Q4,T4,U4,X4,AB4,AF4)</f>
        <v>0</v>
      </c>
      <c r="K4" s="480"/>
      <c r="L4" s="470"/>
      <c r="M4" s="464"/>
      <c r="N4" s="461"/>
      <c r="O4" s="520"/>
      <c r="P4" s="62"/>
      <c r="Q4" s="641"/>
      <c r="R4" s="62"/>
      <c r="S4" s="520"/>
      <c r="T4" s="71"/>
      <c r="U4" s="204"/>
      <c r="V4" s="1161"/>
      <c r="W4" s="1164"/>
      <c r="X4" s="1169"/>
      <c r="Y4" s="392"/>
      <c r="Z4" s="392"/>
      <c r="AA4" s="392"/>
      <c r="AB4" s="392"/>
      <c r="AC4" s="392"/>
      <c r="AD4" s="392"/>
      <c r="AE4" s="392"/>
      <c r="AF4" s="392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</row>
    <row r="5" spans="1:113" s="13" customFormat="1" ht="15">
      <c r="A5" s="181" t="s">
        <v>141</v>
      </c>
      <c r="B5" s="182"/>
      <c r="C5" s="33"/>
      <c r="D5" s="404"/>
      <c r="E5" s="147">
        <v>3</v>
      </c>
      <c r="F5" s="509">
        <f t="shared" si="0"/>
        <v>0</v>
      </c>
      <c r="G5" s="138">
        <f t="shared" si="1"/>
        <v>0</v>
      </c>
      <c r="H5" s="125">
        <f t="shared" si="2"/>
        <v>0</v>
      </c>
      <c r="I5" s="399">
        <f t="shared" si="3"/>
        <v>0</v>
      </c>
      <c r="J5" s="139">
        <f t="shared" si="4"/>
        <v>0</v>
      </c>
      <c r="K5" s="481"/>
      <c r="L5" s="240"/>
      <c r="M5" s="464"/>
      <c r="N5" s="461"/>
      <c r="O5" s="791"/>
      <c r="P5" s="64"/>
      <c r="Q5" s="535"/>
      <c r="R5" s="543"/>
      <c r="S5" s="791"/>
      <c r="T5" s="792"/>
      <c r="U5" s="793"/>
      <c r="V5" s="1161"/>
      <c r="W5" s="1164"/>
      <c r="X5" s="1169"/>
      <c r="Y5" s="392"/>
      <c r="Z5" s="392"/>
      <c r="AA5" s="392"/>
      <c r="AB5" s="392"/>
      <c r="AC5" s="392"/>
      <c r="AD5" s="392"/>
      <c r="AE5" s="392"/>
      <c r="AF5" s="392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</row>
    <row r="6" spans="1:113" s="13" customFormat="1" ht="15">
      <c r="A6" s="181" t="s">
        <v>141</v>
      </c>
      <c r="B6" s="182"/>
      <c r="C6" s="33"/>
      <c r="D6" s="404"/>
      <c r="E6" s="147">
        <v>4</v>
      </c>
      <c r="F6" s="509">
        <f t="shared" si="0"/>
        <v>0</v>
      </c>
      <c r="G6" s="138">
        <f t="shared" si="1"/>
        <v>0</v>
      </c>
      <c r="H6" s="125">
        <f t="shared" si="2"/>
        <v>0</v>
      </c>
      <c r="I6" s="399">
        <f t="shared" si="3"/>
        <v>0</v>
      </c>
      <c r="J6" s="139">
        <f t="shared" si="4"/>
        <v>0</v>
      </c>
      <c r="K6" s="481"/>
      <c r="L6" s="470"/>
      <c r="M6" s="464"/>
      <c r="N6" s="461"/>
      <c r="O6" s="622"/>
      <c r="P6" s="662"/>
      <c r="Q6" s="660"/>
      <c r="R6" s="742"/>
      <c r="S6" s="747"/>
      <c r="T6" s="737"/>
      <c r="U6" s="738"/>
      <c r="V6" s="1161"/>
      <c r="W6" s="1164"/>
      <c r="X6" s="1169"/>
      <c r="Y6" s="392"/>
      <c r="Z6" s="392"/>
      <c r="AA6" s="392"/>
      <c r="AB6" s="392"/>
      <c r="AC6" s="392"/>
      <c r="AD6" s="392"/>
      <c r="AE6" s="392"/>
      <c r="AF6" s="392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32" ht="15.75" thickBot="1">
      <c r="A7" s="179"/>
      <c r="B7" s="167"/>
      <c r="C7" s="40"/>
      <c r="D7" s="168"/>
      <c r="E7" s="197"/>
      <c r="F7" s="479"/>
      <c r="G7" s="2"/>
      <c r="H7" s="465"/>
      <c r="I7" s="460"/>
      <c r="J7" s="479"/>
      <c r="K7" s="479"/>
      <c r="L7" s="2"/>
      <c r="M7" s="465"/>
      <c r="N7" s="460"/>
      <c r="O7" s="559"/>
      <c r="P7" s="465"/>
      <c r="Q7" s="211"/>
      <c r="R7" s="549"/>
      <c r="S7" s="559"/>
      <c r="T7" s="202"/>
      <c r="U7" s="574"/>
      <c r="V7" s="1160"/>
      <c r="W7" s="460"/>
      <c r="X7" s="1168"/>
      <c r="Y7" s="460"/>
      <c r="Z7" s="465"/>
      <c r="AA7" s="460"/>
      <c r="AB7" s="465"/>
      <c r="AC7" s="460"/>
      <c r="AD7" s="465"/>
      <c r="AE7" s="460"/>
      <c r="AF7" s="465"/>
    </row>
    <row r="8" spans="1:113" s="13" customFormat="1" ht="15">
      <c r="A8" s="181" t="s">
        <v>28</v>
      </c>
      <c r="B8" s="182" t="s">
        <v>511</v>
      </c>
      <c r="C8" s="33" t="s">
        <v>534</v>
      </c>
      <c r="D8" s="404"/>
      <c r="E8" s="147">
        <v>1</v>
      </c>
      <c r="F8" s="509">
        <f t="shared" si="0"/>
        <v>28</v>
      </c>
      <c r="G8" s="138">
        <f t="shared" si="1"/>
        <v>12</v>
      </c>
      <c r="H8" s="125">
        <f t="shared" si="2"/>
        <v>10</v>
      </c>
      <c r="I8" s="399">
        <f t="shared" si="3"/>
        <v>8</v>
      </c>
      <c r="J8" s="139">
        <f t="shared" si="4"/>
        <v>6</v>
      </c>
      <c r="K8" s="480">
        <v>8</v>
      </c>
      <c r="L8" s="470">
        <v>4</v>
      </c>
      <c r="M8" s="464">
        <v>6</v>
      </c>
      <c r="N8" s="461">
        <v>10</v>
      </c>
      <c r="O8" s="560"/>
      <c r="P8" s="62"/>
      <c r="Q8" s="658"/>
      <c r="R8" s="319"/>
      <c r="S8" s="560"/>
      <c r="T8" s="318"/>
      <c r="U8" s="335"/>
      <c r="V8" s="1161"/>
      <c r="W8" s="1164"/>
      <c r="X8" s="1169"/>
      <c r="Y8" s="392"/>
      <c r="Z8" s="392"/>
      <c r="AA8" s="392"/>
      <c r="AB8" s="392"/>
      <c r="AC8" s="392"/>
      <c r="AD8" s="392"/>
      <c r="AE8" s="392"/>
      <c r="AF8" s="392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s="13" customFormat="1" ht="15">
      <c r="A9" s="181" t="s">
        <v>28</v>
      </c>
      <c r="B9" s="182" t="s">
        <v>183</v>
      </c>
      <c r="C9" s="33" t="s">
        <v>535</v>
      </c>
      <c r="D9" s="404"/>
      <c r="E9" s="147">
        <v>2</v>
      </c>
      <c r="F9" s="509">
        <f t="shared" si="0"/>
        <v>24</v>
      </c>
      <c r="G9" s="138">
        <f t="shared" si="1"/>
        <v>12</v>
      </c>
      <c r="H9" s="125">
        <f t="shared" si="2"/>
        <v>8</v>
      </c>
      <c r="I9" s="399">
        <f t="shared" si="3"/>
        <v>6</v>
      </c>
      <c r="J9" s="139">
        <f t="shared" si="4"/>
        <v>4</v>
      </c>
      <c r="K9" s="480">
        <v>6</v>
      </c>
      <c r="L9" s="470">
        <v>6</v>
      </c>
      <c r="M9" s="464">
        <v>4</v>
      </c>
      <c r="N9" s="461">
        <v>8</v>
      </c>
      <c r="O9" s="566"/>
      <c r="P9" s="62"/>
      <c r="Q9" s="535"/>
      <c r="R9" s="543"/>
      <c r="S9" s="566"/>
      <c r="T9" s="547"/>
      <c r="U9" s="542"/>
      <c r="V9" s="1161"/>
      <c r="W9" s="1164"/>
      <c r="X9" s="1169"/>
      <c r="Y9" s="392"/>
      <c r="Z9" s="392"/>
      <c r="AA9" s="392"/>
      <c r="AB9" s="392"/>
      <c r="AC9" s="392"/>
      <c r="AD9" s="392"/>
      <c r="AE9" s="392"/>
      <c r="AF9" s="392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13" s="13" customFormat="1" ht="15">
      <c r="A10" s="181" t="s">
        <v>28</v>
      </c>
      <c r="B10" s="182"/>
      <c r="C10" s="33"/>
      <c r="D10" s="404"/>
      <c r="E10" s="147">
        <v>3</v>
      </c>
      <c r="F10" s="509">
        <f t="shared" si="0"/>
        <v>0</v>
      </c>
      <c r="G10" s="138">
        <f t="shared" si="1"/>
        <v>0</v>
      </c>
      <c r="H10" s="125">
        <f t="shared" si="2"/>
        <v>0</v>
      </c>
      <c r="I10" s="399">
        <f t="shared" si="3"/>
        <v>0</v>
      </c>
      <c r="J10" s="139">
        <f t="shared" si="4"/>
        <v>0</v>
      </c>
      <c r="K10" s="480"/>
      <c r="L10" s="470"/>
      <c r="M10" s="464"/>
      <c r="N10" s="461"/>
      <c r="O10" s="566"/>
      <c r="P10" s="62"/>
      <c r="Q10" s="535"/>
      <c r="R10" s="543"/>
      <c r="S10" s="566"/>
      <c r="T10" s="547"/>
      <c r="U10" s="542"/>
      <c r="V10" s="1161"/>
      <c r="W10" s="1164"/>
      <c r="X10" s="1169"/>
      <c r="Y10" s="392"/>
      <c r="Z10" s="392"/>
      <c r="AA10" s="392"/>
      <c r="AB10" s="392"/>
      <c r="AC10" s="392"/>
      <c r="AD10" s="392"/>
      <c r="AE10" s="392"/>
      <c r="AF10" s="392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13" s="13" customFormat="1" ht="15">
      <c r="A11" s="181" t="s">
        <v>28</v>
      </c>
      <c r="B11" s="182"/>
      <c r="C11" s="33"/>
      <c r="D11" s="404"/>
      <c r="E11" s="147">
        <v>4</v>
      </c>
      <c r="F11" s="509">
        <f t="shared" si="0"/>
        <v>0</v>
      </c>
      <c r="G11" s="138">
        <f t="shared" si="1"/>
        <v>0</v>
      </c>
      <c r="H11" s="125">
        <f t="shared" si="2"/>
        <v>0</v>
      </c>
      <c r="I11" s="399">
        <f t="shared" si="3"/>
        <v>0</v>
      </c>
      <c r="J11" s="139">
        <f t="shared" si="4"/>
        <v>0</v>
      </c>
      <c r="K11" s="481"/>
      <c r="L11" s="240"/>
      <c r="M11" s="464"/>
      <c r="N11" s="461"/>
      <c r="O11" s="521"/>
      <c r="P11" s="64"/>
      <c r="Q11" s="641"/>
      <c r="R11" s="62"/>
      <c r="S11" s="521"/>
      <c r="T11" s="73"/>
      <c r="U11" s="205"/>
      <c r="V11" s="1161"/>
      <c r="W11" s="1164"/>
      <c r="X11" s="1169"/>
      <c r="Y11" s="392"/>
      <c r="Z11" s="392"/>
      <c r="AA11" s="392"/>
      <c r="AB11" s="392"/>
      <c r="AC11" s="392"/>
      <c r="AD11" s="392"/>
      <c r="AE11" s="392"/>
      <c r="AF11" s="392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 s="56" customFormat="1" ht="15">
      <c r="A12" s="179"/>
      <c r="B12" s="167"/>
      <c r="C12" s="40"/>
      <c r="D12" s="405"/>
      <c r="E12" s="146"/>
      <c r="F12" s="479"/>
      <c r="G12" s="2"/>
      <c r="H12" s="465"/>
      <c r="I12" s="460"/>
      <c r="J12" s="559"/>
      <c r="K12" s="479"/>
      <c r="L12" s="244"/>
      <c r="M12" s="465"/>
      <c r="N12" s="460"/>
      <c r="O12" s="621"/>
      <c r="P12" s="465"/>
      <c r="Q12" s="659"/>
      <c r="R12" s="465"/>
      <c r="S12" s="570"/>
      <c r="T12" s="736"/>
      <c r="U12" s="460"/>
      <c r="V12" s="1162"/>
      <c r="W12" s="460"/>
      <c r="X12" s="1168"/>
      <c r="Y12" s="460"/>
      <c r="Z12" s="465"/>
      <c r="AA12" s="460"/>
      <c r="AB12" s="465"/>
      <c r="AC12" s="460"/>
      <c r="AD12" s="465"/>
      <c r="AE12" s="460"/>
      <c r="AF12" s="465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</row>
    <row r="13" spans="1:113" s="13" customFormat="1" ht="15">
      <c r="A13" s="180" t="s">
        <v>29</v>
      </c>
      <c r="B13" s="169" t="s">
        <v>528</v>
      </c>
      <c r="C13" s="26" t="s">
        <v>527</v>
      </c>
      <c r="D13" s="406"/>
      <c r="E13" s="147">
        <v>1</v>
      </c>
      <c r="F13" s="509">
        <f t="shared" si="0"/>
        <v>85</v>
      </c>
      <c r="G13" s="138">
        <f t="shared" si="1"/>
        <v>40</v>
      </c>
      <c r="H13" s="125">
        <f t="shared" si="2"/>
        <v>25</v>
      </c>
      <c r="I13" s="399">
        <f t="shared" si="3"/>
        <v>20</v>
      </c>
      <c r="J13" s="139">
        <f t="shared" si="4"/>
        <v>20</v>
      </c>
      <c r="K13" s="481">
        <v>20</v>
      </c>
      <c r="L13" s="470">
        <v>20</v>
      </c>
      <c r="M13" s="464">
        <v>20</v>
      </c>
      <c r="N13" s="461">
        <v>25</v>
      </c>
      <c r="O13" s="622"/>
      <c r="P13" s="662"/>
      <c r="Q13" s="660"/>
      <c r="R13" s="742"/>
      <c r="S13" s="747"/>
      <c r="T13" s="737"/>
      <c r="U13" s="738"/>
      <c r="V13" s="1161"/>
      <c r="W13" s="1164"/>
      <c r="X13" s="1169"/>
      <c r="Y13" s="392"/>
      <c r="Z13" s="392"/>
      <c r="AA13" s="392"/>
      <c r="AB13" s="392"/>
      <c r="AC13" s="392"/>
      <c r="AD13" s="392"/>
      <c r="AE13" s="392"/>
      <c r="AF13" s="392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</row>
    <row r="14" spans="1:113" s="13" customFormat="1" ht="15">
      <c r="A14" s="180" t="s">
        <v>29</v>
      </c>
      <c r="B14" s="169" t="s">
        <v>529</v>
      </c>
      <c r="C14" s="26" t="s">
        <v>530</v>
      </c>
      <c r="D14" s="404"/>
      <c r="E14" s="147">
        <v>2</v>
      </c>
      <c r="F14" s="509">
        <f t="shared" si="0"/>
        <v>65</v>
      </c>
      <c r="G14" s="138">
        <f t="shared" si="1"/>
        <v>30</v>
      </c>
      <c r="H14" s="125">
        <f t="shared" si="2"/>
        <v>20</v>
      </c>
      <c r="I14" s="399">
        <f t="shared" si="3"/>
        <v>15</v>
      </c>
      <c r="J14" s="139">
        <f t="shared" si="4"/>
        <v>15</v>
      </c>
      <c r="K14" s="481">
        <v>15</v>
      </c>
      <c r="L14" s="470">
        <v>15</v>
      </c>
      <c r="M14" s="464">
        <v>15</v>
      </c>
      <c r="N14" s="461">
        <v>20</v>
      </c>
      <c r="O14" s="622"/>
      <c r="P14" s="662"/>
      <c r="Q14" s="660"/>
      <c r="R14" s="742"/>
      <c r="S14" s="747"/>
      <c r="T14" s="737"/>
      <c r="U14" s="738"/>
      <c r="V14" s="1161"/>
      <c r="W14" s="1164"/>
      <c r="X14" s="1169"/>
      <c r="Y14" s="392"/>
      <c r="Z14" s="392"/>
      <c r="AA14" s="392"/>
      <c r="AB14" s="392"/>
      <c r="AC14" s="392"/>
      <c r="AD14" s="392"/>
      <c r="AE14" s="392"/>
      <c r="AF14" s="392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</row>
    <row r="15" spans="1:113" s="13" customFormat="1" ht="15">
      <c r="A15" s="180" t="s">
        <v>29</v>
      </c>
      <c r="B15" s="169" t="s">
        <v>531</v>
      </c>
      <c r="C15" s="26" t="s">
        <v>532</v>
      </c>
      <c r="D15" s="404"/>
      <c r="E15" s="147">
        <v>2</v>
      </c>
      <c r="F15" s="509">
        <f t="shared" si="0"/>
        <v>51</v>
      </c>
      <c r="G15" s="138">
        <f t="shared" si="1"/>
        <v>24</v>
      </c>
      <c r="H15" s="125">
        <f t="shared" si="2"/>
        <v>15</v>
      </c>
      <c r="I15" s="399">
        <f t="shared" si="3"/>
        <v>12</v>
      </c>
      <c r="J15" s="139">
        <f t="shared" si="4"/>
        <v>12</v>
      </c>
      <c r="K15" s="481">
        <v>12</v>
      </c>
      <c r="L15" s="470">
        <v>12</v>
      </c>
      <c r="M15" s="464">
        <v>12</v>
      </c>
      <c r="N15" s="461">
        <v>15</v>
      </c>
      <c r="O15" s="622"/>
      <c r="P15" s="662"/>
      <c r="Q15" s="660"/>
      <c r="R15" s="742"/>
      <c r="S15" s="747"/>
      <c r="T15" s="737"/>
      <c r="U15" s="738"/>
      <c r="V15" s="1161"/>
      <c r="W15" s="1164"/>
      <c r="X15" s="1169"/>
      <c r="Y15" s="392"/>
      <c r="Z15" s="392"/>
      <c r="AA15" s="392"/>
      <c r="AB15" s="392"/>
      <c r="AC15" s="392"/>
      <c r="AD15" s="392"/>
      <c r="AE15" s="392"/>
      <c r="AF15" s="392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</row>
    <row r="16" spans="1:113" s="13" customFormat="1" ht="15">
      <c r="A16" s="180" t="s">
        <v>29</v>
      </c>
      <c r="B16" s="169" t="s">
        <v>533</v>
      </c>
      <c r="C16" s="26" t="s">
        <v>375</v>
      </c>
      <c r="D16" s="404"/>
      <c r="E16" s="147">
        <v>4</v>
      </c>
      <c r="F16" s="509">
        <f t="shared" si="0"/>
        <v>40</v>
      </c>
      <c r="G16" s="138">
        <f t="shared" si="1"/>
        <v>20</v>
      </c>
      <c r="H16" s="125">
        <f t="shared" si="2"/>
        <v>12</v>
      </c>
      <c r="I16" s="399">
        <f t="shared" si="3"/>
        <v>10</v>
      </c>
      <c r="J16" s="139">
        <f t="shared" si="4"/>
        <v>8</v>
      </c>
      <c r="K16" s="481">
        <v>10</v>
      </c>
      <c r="L16" s="470">
        <v>10</v>
      </c>
      <c r="M16" s="464">
        <v>8</v>
      </c>
      <c r="N16" s="461">
        <v>12</v>
      </c>
      <c r="O16" s="622"/>
      <c r="P16" s="662"/>
      <c r="Q16" s="660"/>
      <c r="R16" s="742"/>
      <c r="S16" s="747"/>
      <c r="T16" s="737"/>
      <c r="U16" s="738"/>
      <c r="V16" s="1161"/>
      <c r="W16" s="1164"/>
      <c r="X16" s="1169"/>
      <c r="Y16" s="392"/>
      <c r="Z16" s="392"/>
      <c r="AA16" s="392"/>
      <c r="AB16" s="392"/>
      <c r="AC16" s="392"/>
      <c r="AD16" s="392"/>
      <c r="AE16" s="392"/>
      <c r="AF16" s="392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</row>
    <row r="17" spans="1:113" s="13" customFormat="1" ht="15">
      <c r="A17" s="180" t="s">
        <v>29</v>
      </c>
      <c r="B17" s="171" t="s">
        <v>539</v>
      </c>
      <c r="C17" s="26" t="s">
        <v>540</v>
      </c>
      <c r="D17" s="404"/>
      <c r="E17" s="147">
        <v>5</v>
      </c>
      <c r="F17" s="509">
        <f t="shared" si="0"/>
        <v>18</v>
      </c>
      <c r="G17" s="138">
        <f t="shared" si="1"/>
        <v>8</v>
      </c>
      <c r="H17" s="125">
        <f t="shared" si="2"/>
        <v>0</v>
      </c>
      <c r="I17" s="399">
        <f t="shared" si="3"/>
        <v>0</v>
      </c>
      <c r="J17" s="139">
        <f t="shared" si="4"/>
        <v>10</v>
      </c>
      <c r="K17" s="481"/>
      <c r="L17" s="470">
        <v>8</v>
      </c>
      <c r="M17" s="464">
        <v>10</v>
      </c>
      <c r="N17" s="461"/>
      <c r="O17" s="622"/>
      <c r="P17" s="662"/>
      <c r="Q17" s="660"/>
      <c r="R17" s="742"/>
      <c r="S17" s="747"/>
      <c r="T17" s="737"/>
      <c r="U17" s="738"/>
      <c r="V17" s="1161"/>
      <c r="W17" s="1164"/>
      <c r="X17" s="1169"/>
      <c r="Y17" s="392"/>
      <c r="Z17" s="392"/>
      <c r="AA17" s="392"/>
      <c r="AB17" s="392"/>
      <c r="AC17" s="392"/>
      <c r="AD17" s="392"/>
      <c r="AE17" s="392"/>
      <c r="AF17" s="392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</row>
    <row r="18" spans="1:113" s="13" customFormat="1" ht="15">
      <c r="A18" s="180" t="s">
        <v>29</v>
      </c>
      <c r="B18" s="171"/>
      <c r="C18" s="26"/>
      <c r="D18" s="404"/>
      <c r="E18" s="147">
        <v>6</v>
      </c>
      <c r="F18" s="509">
        <f t="shared" si="0"/>
        <v>0</v>
      </c>
      <c r="G18" s="138">
        <f t="shared" si="1"/>
        <v>0</v>
      </c>
      <c r="H18" s="125">
        <f t="shared" si="2"/>
        <v>0</v>
      </c>
      <c r="I18" s="399">
        <f t="shared" si="3"/>
        <v>0</v>
      </c>
      <c r="J18" s="139">
        <f t="shared" si="4"/>
        <v>0</v>
      </c>
      <c r="K18" s="481"/>
      <c r="L18" s="470"/>
      <c r="M18" s="464"/>
      <c r="N18" s="461"/>
      <c r="O18" s="622"/>
      <c r="P18" s="662"/>
      <c r="Q18" s="660"/>
      <c r="R18" s="742"/>
      <c r="S18" s="747"/>
      <c r="T18" s="737"/>
      <c r="U18" s="738"/>
      <c r="V18" s="1161"/>
      <c r="W18" s="1164"/>
      <c r="X18" s="1169"/>
      <c r="Y18" s="392"/>
      <c r="Z18" s="392"/>
      <c r="AA18" s="392"/>
      <c r="AB18" s="392"/>
      <c r="AC18" s="392"/>
      <c r="AD18" s="392"/>
      <c r="AE18" s="392"/>
      <c r="AF18" s="392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</row>
    <row r="19" spans="1:113" s="13" customFormat="1" ht="15">
      <c r="A19" s="180" t="s">
        <v>29</v>
      </c>
      <c r="B19" s="171"/>
      <c r="C19" s="26"/>
      <c r="D19" s="404"/>
      <c r="E19" s="147">
        <v>7</v>
      </c>
      <c r="F19" s="509">
        <f t="shared" si="0"/>
        <v>0</v>
      </c>
      <c r="G19" s="138">
        <f t="shared" si="1"/>
        <v>0</v>
      </c>
      <c r="H19" s="125">
        <f t="shared" si="2"/>
        <v>0</v>
      </c>
      <c r="I19" s="399">
        <f t="shared" si="3"/>
        <v>0</v>
      </c>
      <c r="J19" s="139">
        <f t="shared" si="4"/>
        <v>0</v>
      </c>
      <c r="K19" s="481"/>
      <c r="L19" s="470"/>
      <c r="M19" s="464"/>
      <c r="N19" s="461"/>
      <c r="O19" s="622"/>
      <c r="P19" s="662"/>
      <c r="Q19" s="660"/>
      <c r="R19" s="742"/>
      <c r="S19" s="747"/>
      <c r="T19" s="737"/>
      <c r="U19" s="738"/>
      <c r="V19" s="1161"/>
      <c r="W19" s="1164"/>
      <c r="X19" s="1169"/>
      <c r="Y19" s="392"/>
      <c r="Z19" s="392"/>
      <c r="AA19" s="392"/>
      <c r="AB19" s="392"/>
      <c r="AC19" s="392"/>
      <c r="AD19" s="392"/>
      <c r="AE19" s="392"/>
      <c r="AF19" s="392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</row>
    <row r="20" spans="1:113" s="13" customFormat="1" ht="15">
      <c r="A20" s="180" t="s">
        <v>29</v>
      </c>
      <c r="B20" s="171"/>
      <c r="C20" s="26"/>
      <c r="D20" s="404"/>
      <c r="E20" s="147">
        <v>8</v>
      </c>
      <c r="F20" s="509">
        <f t="shared" si="0"/>
        <v>0</v>
      </c>
      <c r="G20" s="138">
        <f t="shared" si="1"/>
        <v>0</v>
      </c>
      <c r="H20" s="125">
        <f t="shared" si="2"/>
        <v>0</v>
      </c>
      <c r="I20" s="399">
        <f t="shared" si="3"/>
        <v>0</v>
      </c>
      <c r="J20" s="139">
        <f t="shared" si="4"/>
        <v>0</v>
      </c>
      <c r="K20" s="481"/>
      <c r="L20" s="470"/>
      <c r="M20" s="464"/>
      <c r="N20" s="461"/>
      <c r="O20" s="622"/>
      <c r="P20" s="662"/>
      <c r="Q20" s="660"/>
      <c r="R20" s="742"/>
      <c r="S20" s="747"/>
      <c r="T20" s="737"/>
      <c r="U20" s="738"/>
      <c r="V20" s="1161"/>
      <c r="W20" s="1164"/>
      <c r="X20" s="1169"/>
      <c r="Y20" s="392"/>
      <c r="Z20" s="392"/>
      <c r="AA20" s="392"/>
      <c r="AB20" s="392"/>
      <c r="AC20" s="392"/>
      <c r="AD20" s="392"/>
      <c r="AE20" s="392"/>
      <c r="AF20" s="392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</row>
    <row r="21" spans="1:113" s="13" customFormat="1" ht="15">
      <c r="A21" s="180" t="s">
        <v>29</v>
      </c>
      <c r="B21" s="171"/>
      <c r="C21" s="26"/>
      <c r="D21" s="404"/>
      <c r="E21" s="147">
        <v>9</v>
      </c>
      <c r="F21" s="509">
        <f t="shared" si="0"/>
        <v>0</v>
      </c>
      <c r="G21" s="138">
        <f t="shared" si="1"/>
        <v>0</v>
      </c>
      <c r="H21" s="125">
        <f t="shared" si="2"/>
        <v>0</v>
      </c>
      <c r="I21" s="399">
        <f t="shared" si="3"/>
        <v>0</v>
      </c>
      <c r="J21" s="139">
        <f t="shared" si="4"/>
        <v>0</v>
      </c>
      <c r="K21" s="481"/>
      <c r="L21" s="470"/>
      <c r="M21" s="464"/>
      <c r="N21" s="461"/>
      <c r="O21" s="622"/>
      <c r="P21" s="662"/>
      <c r="Q21" s="660"/>
      <c r="R21" s="742"/>
      <c r="S21" s="747"/>
      <c r="T21" s="737"/>
      <c r="U21" s="738"/>
      <c r="V21" s="1161"/>
      <c r="W21" s="1164"/>
      <c r="X21" s="1169"/>
      <c r="Y21" s="392"/>
      <c r="Z21" s="392"/>
      <c r="AA21" s="392"/>
      <c r="AB21" s="392"/>
      <c r="AC21" s="392"/>
      <c r="AD21" s="392"/>
      <c r="AE21" s="392"/>
      <c r="AF21" s="392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</row>
    <row r="22" spans="1:113" s="13" customFormat="1" ht="15">
      <c r="A22" s="180" t="s">
        <v>29</v>
      </c>
      <c r="B22" s="171"/>
      <c r="C22" s="26"/>
      <c r="D22" s="404"/>
      <c r="E22" s="147">
        <v>10</v>
      </c>
      <c r="F22" s="509">
        <f t="shared" si="0"/>
        <v>0</v>
      </c>
      <c r="G22" s="138">
        <f t="shared" si="1"/>
        <v>0</v>
      </c>
      <c r="H22" s="125">
        <f t="shared" si="2"/>
        <v>0</v>
      </c>
      <c r="I22" s="399">
        <f t="shared" si="3"/>
        <v>0</v>
      </c>
      <c r="J22" s="139">
        <f t="shared" si="4"/>
        <v>0</v>
      </c>
      <c r="K22" s="481"/>
      <c r="L22" s="470"/>
      <c r="M22" s="464"/>
      <c r="N22" s="461"/>
      <c r="O22" s="622"/>
      <c r="P22" s="662"/>
      <c r="Q22" s="660"/>
      <c r="R22" s="742"/>
      <c r="S22" s="749"/>
      <c r="T22" s="737"/>
      <c r="U22" s="738"/>
      <c r="V22" s="1161"/>
      <c r="W22" s="1164"/>
      <c r="X22" s="1169"/>
      <c r="Y22" s="392"/>
      <c r="Z22" s="392"/>
      <c r="AA22" s="392"/>
      <c r="AB22" s="392"/>
      <c r="AC22" s="392"/>
      <c r="AD22" s="392"/>
      <c r="AE22" s="392"/>
      <c r="AF22" s="392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</row>
    <row r="23" spans="1:113" s="13" customFormat="1" ht="15">
      <c r="A23" s="180" t="s">
        <v>29</v>
      </c>
      <c r="B23" s="171"/>
      <c r="C23" s="26"/>
      <c r="D23" s="406"/>
      <c r="E23" s="147">
        <v>11</v>
      </c>
      <c r="F23" s="509">
        <f t="shared" si="0"/>
        <v>0</v>
      </c>
      <c r="G23" s="138">
        <f t="shared" si="1"/>
        <v>0</v>
      </c>
      <c r="H23" s="125">
        <f t="shared" si="2"/>
        <v>0</v>
      </c>
      <c r="I23" s="399">
        <f t="shared" si="3"/>
        <v>0</v>
      </c>
      <c r="J23" s="139">
        <f t="shared" si="4"/>
        <v>0</v>
      </c>
      <c r="K23" s="481"/>
      <c r="L23" s="470"/>
      <c r="M23" s="464"/>
      <c r="N23" s="461"/>
      <c r="O23" s="622"/>
      <c r="P23" s="662"/>
      <c r="Q23" s="660"/>
      <c r="R23" s="742"/>
      <c r="S23" s="747"/>
      <c r="T23" s="737"/>
      <c r="U23" s="738"/>
      <c r="V23" s="1161"/>
      <c r="W23" s="1164"/>
      <c r="X23" s="1169"/>
      <c r="Y23" s="392"/>
      <c r="Z23" s="392"/>
      <c r="AA23" s="392"/>
      <c r="AB23" s="392"/>
      <c r="AC23" s="392"/>
      <c r="AD23" s="392"/>
      <c r="AE23" s="392"/>
      <c r="AF23" s="392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</row>
    <row r="24" spans="1:113" s="56" customFormat="1" ht="15">
      <c r="A24" s="180" t="s">
        <v>29</v>
      </c>
      <c r="B24" s="183"/>
      <c r="C24" s="97"/>
      <c r="D24" s="406"/>
      <c r="E24" s="147">
        <v>11</v>
      </c>
      <c r="F24" s="509">
        <f t="shared" si="0"/>
        <v>0</v>
      </c>
      <c r="G24" s="138">
        <f t="shared" si="1"/>
        <v>0</v>
      </c>
      <c r="H24" s="125">
        <f t="shared" si="2"/>
        <v>0</v>
      </c>
      <c r="I24" s="399">
        <f t="shared" si="3"/>
        <v>0</v>
      </c>
      <c r="J24" s="139">
        <f t="shared" si="4"/>
        <v>0</v>
      </c>
      <c r="K24" s="481"/>
      <c r="L24" s="470"/>
      <c r="M24" s="464"/>
      <c r="N24" s="461"/>
      <c r="O24" s="622"/>
      <c r="P24" s="662"/>
      <c r="Q24" s="660"/>
      <c r="R24" s="742"/>
      <c r="S24" s="747"/>
      <c r="T24" s="737"/>
      <c r="U24" s="738"/>
      <c r="V24" s="1161"/>
      <c r="W24" s="1164"/>
      <c r="X24" s="1169"/>
      <c r="Y24" s="392"/>
      <c r="Z24" s="392"/>
      <c r="AA24" s="392"/>
      <c r="AB24" s="392"/>
      <c r="AC24" s="392"/>
      <c r="AD24" s="392"/>
      <c r="AE24" s="392"/>
      <c r="AF24" s="392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</row>
    <row r="25" spans="1:113" s="56" customFormat="1" ht="15">
      <c r="A25" s="179"/>
      <c r="B25" s="167"/>
      <c r="C25" s="40"/>
      <c r="D25" s="405"/>
      <c r="E25" s="146"/>
      <c r="F25" s="479"/>
      <c r="G25" s="2"/>
      <c r="H25" s="465"/>
      <c r="I25" s="460"/>
      <c r="J25" s="559"/>
      <c r="K25" s="479"/>
      <c r="L25" s="244"/>
      <c r="M25" s="465"/>
      <c r="N25" s="460"/>
      <c r="O25" s="621"/>
      <c r="P25" s="465"/>
      <c r="Q25" s="659"/>
      <c r="R25" s="465"/>
      <c r="S25" s="570"/>
      <c r="T25" s="736"/>
      <c r="U25" s="460"/>
      <c r="V25" s="1162"/>
      <c r="W25" s="460"/>
      <c r="X25" s="1168"/>
      <c r="Y25" s="460"/>
      <c r="Z25" s="465"/>
      <c r="AA25" s="460"/>
      <c r="AB25" s="465"/>
      <c r="AC25" s="460"/>
      <c r="AD25" s="465"/>
      <c r="AE25" s="460"/>
      <c r="AF25" s="465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</row>
    <row r="26" spans="1:113" s="56" customFormat="1" ht="15">
      <c r="A26" s="181" t="s">
        <v>68</v>
      </c>
      <c r="B26" s="182"/>
      <c r="C26" s="33"/>
      <c r="D26" s="404"/>
      <c r="E26" s="147">
        <v>1</v>
      </c>
      <c r="F26" s="509">
        <f t="shared" si="0"/>
        <v>0</v>
      </c>
      <c r="G26" s="138">
        <f t="shared" si="1"/>
        <v>0</v>
      </c>
      <c r="H26" s="125">
        <f t="shared" si="2"/>
        <v>0</v>
      </c>
      <c r="I26" s="399">
        <f t="shared" si="3"/>
        <v>0</v>
      </c>
      <c r="J26" s="139">
        <f t="shared" si="4"/>
        <v>0</v>
      </c>
      <c r="K26" s="481"/>
      <c r="L26" s="245"/>
      <c r="M26" s="464"/>
      <c r="N26" s="461"/>
      <c r="O26" s="622"/>
      <c r="P26" s="662"/>
      <c r="Q26" s="660"/>
      <c r="R26" s="742"/>
      <c r="S26" s="747"/>
      <c r="T26" s="497"/>
      <c r="U26" s="738"/>
      <c r="V26" s="1161"/>
      <c r="W26" s="1164"/>
      <c r="X26" s="1169"/>
      <c r="Y26" s="392"/>
      <c r="Z26" s="392"/>
      <c r="AA26" s="392"/>
      <c r="AB26" s="392"/>
      <c r="AC26" s="392"/>
      <c r="AD26" s="392"/>
      <c r="AE26" s="392"/>
      <c r="AF26" s="392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</row>
    <row r="27" spans="1:113" s="56" customFormat="1" ht="15">
      <c r="A27" s="181" t="s">
        <v>68</v>
      </c>
      <c r="B27" s="182"/>
      <c r="C27" s="33"/>
      <c r="D27" s="404"/>
      <c r="E27" s="147">
        <v>2</v>
      </c>
      <c r="F27" s="509">
        <f t="shared" si="0"/>
        <v>0</v>
      </c>
      <c r="G27" s="138">
        <f t="shared" si="1"/>
        <v>0</v>
      </c>
      <c r="H27" s="125">
        <f t="shared" si="2"/>
        <v>0</v>
      </c>
      <c r="I27" s="399">
        <f t="shared" si="3"/>
        <v>0</v>
      </c>
      <c r="J27" s="139">
        <f t="shared" si="4"/>
        <v>0</v>
      </c>
      <c r="K27" s="481"/>
      <c r="L27" s="245"/>
      <c r="M27" s="464"/>
      <c r="N27" s="461"/>
      <c r="O27" s="622"/>
      <c r="P27" s="662"/>
      <c r="Q27" s="660"/>
      <c r="R27" s="742"/>
      <c r="S27" s="747"/>
      <c r="T27" s="497"/>
      <c r="U27" s="738"/>
      <c r="V27" s="1161"/>
      <c r="W27" s="1164"/>
      <c r="X27" s="1169"/>
      <c r="Y27" s="392"/>
      <c r="Z27" s="392"/>
      <c r="AA27" s="392"/>
      <c r="AB27" s="392"/>
      <c r="AC27" s="392"/>
      <c r="AD27" s="392"/>
      <c r="AE27" s="392"/>
      <c r="AF27" s="392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</row>
    <row r="28" spans="1:113" s="56" customFormat="1" ht="15">
      <c r="A28" s="181" t="s">
        <v>68</v>
      </c>
      <c r="B28" s="182"/>
      <c r="C28" s="33"/>
      <c r="D28" s="404"/>
      <c r="E28" s="147">
        <v>3</v>
      </c>
      <c r="F28" s="509">
        <f t="shared" si="0"/>
        <v>0</v>
      </c>
      <c r="G28" s="138">
        <f t="shared" si="1"/>
        <v>0</v>
      </c>
      <c r="H28" s="125">
        <f t="shared" si="2"/>
        <v>0</v>
      </c>
      <c r="I28" s="399">
        <f t="shared" si="3"/>
        <v>0</v>
      </c>
      <c r="J28" s="139">
        <f t="shared" si="4"/>
        <v>0</v>
      </c>
      <c r="K28" s="481"/>
      <c r="L28" s="245"/>
      <c r="M28" s="464"/>
      <c r="N28" s="461"/>
      <c r="O28" s="622"/>
      <c r="P28" s="662"/>
      <c r="Q28" s="660"/>
      <c r="R28" s="742"/>
      <c r="S28" s="747"/>
      <c r="T28" s="497"/>
      <c r="U28" s="738"/>
      <c r="V28" s="1161"/>
      <c r="W28" s="1164"/>
      <c r="X28" s="1169"/>
      <c r="Y28" s="392"/>
      <c r="Z28" s="392"/>
      <c r="AA28" s="392"/>
      <c r="AB28" s="392"/>
      <c r="AC28" s="392"/>
      <c r="AD28" s="392"/>
      <c r="AE28" s="392"/>
      <c r="AF28" s="392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</row>
    <row r="29" spans="1:113" s="56" customFormat="1" ht="15">
      <c r="A29" s="179"/>
      <c r="B29" s="167"/>
      <c r="C29" s="40"/>
      <c r="D29" s="405"/>
      <c r="E29" s="146"/>
      <c r="F29" s="479"/>
      <c r="G29" s="2"/>
      <c r="H29" s="465"/>
      <c r="I29" s="460"/>
      <c r="J29" s="559"/>
      <c r="K29" s="479"/>
      <c r="L29" s="244"/>
      <c r="M29" s="465"/>
      <c r="N29" s="460"/>
      <c r="O29" s="621"/>
      <c r="P29" s="465"/>
      <c r="Q29" s="659"/>
      <c r="R29" s="465"/>
      <c r="S29" s="570"/>
      <c r="T29" s="736"/>
      <c r="U29" s="460"/>
      <c r="V29" s="1162"/>
      <c r="W29" s="460"/>
      <c r="X29" s="1168"/>
      <c r="Y29" s="460"/>
      <c r="Z29" s="465"/>
      <c r="AA29" s="460"/>
      <c r="AB29" s="465"/>
      <c r="AC29" s="460"/>
      <c r="AD29" s="465"/>
      <c r="AE29" s="460"/>
      <c r="AF29" s="465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</row>
    <row r="30" spans="1:32" ht="15">
      <c r="A30" s="180" t="s">
        <v>30</v>
      </c>
      <c r="B30" s="978"/>
      <c r="C30" s="26"/>
      <c r="D30" s="406"/>
      <c r="E30" s="147">
        <v>1</v>
      </c>
      <c r="F30" s="509">
        <f t="shared" si="0"/>
        <v>0</v>
      </c>
      <c r="G30" s="138">
        <f t="shared" si="1"/>
        <v>0</v>
      </c>
      <c r="H30" s="125">
        <f t="shared" si="2"/>
        <v>0</v>
      </c>
      <c r="I30" s="399">
        <f t="shared" si="3"/>
        <v>0</v>
      </c>
      <c r="J30" s="139">
        <f t="shared" si="4"/>
        <v>0</v>
      </c>
      <c r="K30" s="481"/>
      <c r="L30" s="470"/>
      <c r="M30" s="464"/>
      <c r="N30" s="461"/>
      <c r="O30" s="622"/>
      <c r="P30" s="662"/>
      <c r="Q30" s="660"/>
      <c r="R30" s="742"/>
      <c r="S30" s="747"/>
      <c r="T30" s="497"/>
      <c r="U30" s="738"/>
      <c r="V30" s="1161"/>
      <c r="W30" s="1164"/>
      <c r="X30" s="1169"/>
      <c r="Y30" s="392"/>
      <c r="Z30" s="392"/>
      <c r="AA30" s="392"/>
      <c r="AB30" s="392"/>
      <c r="AC30" s="392"/>
      <c r="AD30" s="392"/>
      <c r="AE30" s="392"/>
      <c r="AF30" s="392"/>
    </row>
    <row r="31" spans="1:113" s="56" customFormat="1" ht="15">
      <c r="A31" s="180" t="s">
        <v>30</v>
      </c>
      <c r="B31" s="171"/>
      <c r="C31" s="26"/>
      <c r="D31" s="404"/>
      <c r="E31" s="147">
        <v>2</v>
      </c>
      <c r="F31" s="509">
        <f t="shared" si="0"/>
        <v>0</v>
      </c>
      <c r="G31" s="138">
        <f t="shared" si="1"/>
        <v>0</v>
      </c>
      <c r="H31" s="125">
        <f t="shared" si="2"/>
        <v>0</v>
      </c>
      <c r="I31" s="399">
        <f t="shared" si="3"/>
        <v>0</v>
      </c>
      <c r="J31" s="139">
        <f t="shared" si="4"/>
        <v>0</v>
      </c>
      <c r="K31" s="481"/>
      <c r="L31" s="470"/>
      <c r="M31" s="464"/>
      <c r="N31" s="461"/>
      <c r="O31" s="622"/>
      <c r="P31" s="662"/>
      <c r="Q31" s="660"/>
      <c r="R31" s="742"/>
      <c r="S31" s="747"/>
      <c r="T31" s="497"/>
      <c r="U31" s="738"/>
      <c r="V31" s="1161"/>
      <c r="W31" s="1164"/>
      <c r="X31" s="1169"/>
      <c r="Y31" s="392"/>
      <c r="Z31" s="392"/>
      <c r="AA31" s="392"/>
      <c r="AB31" s="392"/>
      <c r="AC31" s="392"/>
      <c r="AD31" s="392"/>
      <c r="AE31" s="392"/>
      <c r="AF31" s="392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</row>
    <row r="32" spans="1:113" s="56" customFormat="1" ht="15">
      <c r="A32" s="180" t="s">
        <v>30</v>
      </c>
      <c r="B32" s="171"/>
      <c r="C32" s="26"/>
      <c r="D32" s="406"/>
      <c r="E32" s="147">
        <v>3</v>
      </c>
      <c r="F32" s="509">
        <f t="shared" si="0"/>
        <v>0</v>
      </c>
      <c r="G32" s="138">
        <f t="shared" si="1"/>
        <v>0</v>
      </c>
      <c r="H32" s="125">
        <f t="shared" si="2"/>
        <v>0</v>
      </c>
      <c r="I32" s="399">
        <f t="shared" si="3"/>
        <v>0</v>
      </c>
      <c r="J32" s="139">
        <f t="shared" si="4"/>
        <v>0</v>
      </c>
      <c r="K32" s="481"/>
      <c r="L32" s="470"/>
      <c r="M32" s="464"/>
      <c r="N32" s="461"/>
      <c r="O32" s="622"/>
      <c r="P32" s="662"/>
      <c r="Q32" s="660"/>
      <c r="R32" s="742"/>
      <c r="S32" s="747"/>
      <c r="T32" s="497"/>
      <c r="U32" s="738"/>
      <c r="V32" s="1161"/>
      <c r="W32" s="1164"/>
      <c r="X32" s="1169"/>
      <c r="Y32" s="392"/>
      <c r="Z32" s="392"/>
      <c r="AA32" s="392"/>
      <c r="AB32" s="392"/>
      <c r="AC32" s="392"/>
      <c r="AD32" s="392"/>
      <c r="AE32" s="392"/>
      <c r="AF32" s="392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</row>
    <row r="33" spans="1:113" s="56" customFormat="1" ht="15">
      <c r="A33" s="180" t="s">
        <v>30</v>
      </c>
      <c r="B33" s="171"/>
      <c r="C33" s="26"/>
      <c r="D33" s="404"/>
      <c r="E33" s="147">
        <v>4</v>
      </c>
      <c r="F33" s="509">
        <f t="shared" si="0"/>
        <v>0</v>
      </c>
      <c r="G33" s="138">
        <f t="shared" si="1"/>
        <v>0</v>
      </c>
      <c r="H33" s="125">
        <f t="shared" si="2"/>
        <v>0</v>
      </c>
      <c r="I33" s="399">
        <f t="shared" si="3"/>
        <v>0</v>
      </c>
      <c r="J33" s="139">
        <f t="shared" si="4"/>
        <v>0</v>
      </c>
      <c r="K33" s="481"/>
      <c r="L33" s="470"/>
      <c r="M33" s="464"/>
      <c r="N33" s="461"/>
      <c r="O33" s="622"/>
      <c r="P33" s="662"/>
      <c r="Q33" s="660"/>
      <c r="R33" s="742"/>
      <c r="S33" s="747"/>
      <c r="T33" s="497"/>
      <c r="U33" s="738"/>
      <c r="V33" s="1161"/>
      <c r="W33" s="1164"/>
      <c r="X33" s="1169"/>
      <c r="Y33" s="392"/>
      <c r="Z33" s="392"/>
      <c r="AA33" s="392"/>
      <c r="AB33" s="392"/>
      <c r="AC33" s="392"/>
      <c r="AD33" s="392"/>
      <c r="AE33" s="392"/>
      <c r="AF33" s="392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</row>
    <row r="34" spans="1:113" s="56" customFormat="1" ht="15">
      <c r="A34" s="180" t="s">
        <v>30</v>
      </c>
      <c r="B34" s="171"/>
      <c r="C34" s="26"/>
      <c r="D34" s="406"/>
      <c r="E34" s="147">
        <v>5</v>
      </c>
      <c r="F34" s="509">
        <f t="shared" si="0"/>
        <v>0</v>
      </c>
      <c r="G34" s="138">
        <f t="shared" si="1"/>
        <v>0</v>
      </c>
      <c r="H34" s="125">
        <f t="shared" si="2"/>
        <v>0</v>
      </c>
      <c r="I34" s="399">
        <f t="shared" si="3"/>
        <v>0</v>
      </c>
      <c r="J34" s="139">
        <f t="shared" si="4"/>
        <v>0</v>
      </c>
      <c r="K34" s="481"/>
      <c r="L34" s="470"/>
      <c r="M34" s="464"/>
      <c r="N34" s="461"/>
      <c r="O34" s="622"/>
      <c r="P34" s="662"/>
      <c r="Q34" s="660"/>
      <c r="R34" s="742"/>
      <c r="S34" s="747"/>
      <c r="T34" s="497"/>
      <c r="U34" s="738"/>
      <c r="V34" s="1161"/>
      <c r="W34" s="1164"/>
      <c r="X34" s="1169"/>
      <c r="Y34" s="392"/>
      <c r="Z34" s="392"/>
      <c r="AA34" s="392"/>
      <c r="AB34" s="392"/>
      <c r="AC34" s="392"/>
      <c r="AD34" s="392"/>
      <c r="AE34" s="392"/>
      <c r="AF34" s="392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</row>
    <row r="35" spans="1:32" ht="15.75" thickBot="1">
      <c r="A35" s="390" t="s">
        <v>30</v>
      </c>
      <c r="B35" s="391"/>
      <c r="C35" s="172"/>
      <c r="D35" s="407"/>
      <c r="E35" s="148">
        <v>6</v>
      </c>
      <c r="F35" s="509">
        <f t="shared" si="0"/>
        <v>0</v>
      </c>
      <c r="G35" s="138">
        <f t="shared" si="1"/>
        <v>0</v>
      </c>
      <c r="H35" s="125">
        <f t="shared" si="2"/>
        <v>0</v>
      </c>
      <c r="I35" s="399">
        <f t="shared" si="3"/>
        <v>0</v>
      </c>
      <c r="J35" s="139">
        <f t="shared" si="4"/>
        <v>0</v>
      </c>
      <c r="K35" s="482"/>
      <c r="L35" s="817"/>
      <c r="M35" s="466"/>
      <c r="N35" s="462"/>
      <c r="O35" s="623"/>
      <c r="P35" s="663"/>
      <c r="Q35" s="661"/>
      <c r="R35" s="743"/>
      <c r="S35" s="748"/>
      <c r="T35" s="740"/>
      <c r="U35" s="739"/>
      <c r="V35" s="1163"/>
      <c r="W35" s="1164"/>
      <c r="X35" s="1169"/>
      <c r="Y35" s="392"/>
      <c r="Z35" s="392"/>
      <c r="AA35" s="392"/>
      <c r="AB35" s="392"/>
      <c r="AC35" s="392"/>
      <c r="AD35" s="392"/>
      <c r="AE35" s="392"/>
      <c r="AF35" s="392"/>
    </row>
    <row r="36" spans="7:113" ht="15">
      <c r="G36" s="11"/>
      <c r="H36" s="11"/>
      <c r="I36" s="12"/>
      <c r="J36" s="247"/>
      <c r="K36" s="476"/>
      <c r="L36" s="247"/>
      <c r="M36" s="467"/>
      <c r="N36" s="55"/>
      <c r="O36" s="478"/>
      <c r="Q36" s="250"/>
      <c r="R36" s="232"/>
      <c r="U36" s="439"/>
      <c r="W36" s="1165"/>
      <c r="DI36" s="1"/>
    </row>
    <row r="37" spans="1:113" ht="15">
      <c r="A37" s="38" t="s">
        <v>35</v>
      </c>
      <c r="F37" s="208"/>
      <c r="G37" s="208"/>
      <c r="H37" s="208"/>
      <c r="I37" s="12"/>
      <c r="J37" s="247"/>
      <c r="K37" s="476"/>
      <c r="L37" s="247"/>
      <c r="M37" s="467"/>
      <c r="N37" s="55"/>
      <c r="O37" s="478"/>
      <c r="Q37" s="250"/>
      <c r="R37" s="232"/>
      <c r="U37" s="439"/>
      <c r="W37" s="1165"/>
      <c r="DI37" s="1"/>
    </row>
    <row r="38" spans="1:112" s="56" customFormat="1" ht="15">
      <c r="A38" s="38"/>
      <c r="F38" s="7"/>
      <c r="G38" s="11"/>
      <c r="H38" s="11"/>
      <c r="I38" s="12"/>
      <c r="J38" s="247"/>
      <c r="K38" s="476"/>
      <c r="L38" s="247"/>
      <c r="M38" s="467"/>
      <c r="N38" s="55"/>
      <c r="O38" s="478"/>
      <c r="P38" s="57"/>
      <c r="Q38" s="250"/>
      <c r="R38" s="232"/>
      <c r="S38" s="443"/>
      <c r="T38" s="55"/>
      <c r="U38" s="439"/>
      <c r="V38" s="232"/>
      <c r="W38" s="1165"/>
      <c r="X38" s="1166"/>
      <c r="Y38" s="1166"/>
      <c r="Z38" s="1166"/>
      <c r="AA38" s="1166"/>
      <c r="AB38" s="1166"/>
      <c r="AC38" s="1166"/>
      <c r="AD38" s="1166"/>
      <c r="AE38" s="1166"/>
      <c r="AF38" s="1166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</row>
    <row r="39" spans="1:113" ht="15">
      <c r="A39" s="112" t="s">
        <v>64</v>
      </c>
      <c r="B39" s="48"/>
      <c r="C39" s="48"/>
      <c r="D39" s="48"/>
      <c r="E39" s="48"/>
      <c r="F39" s="113"/>
      <c r="G39" s="114"/>
      <c r="H39" s="114"/>
      <c r="I39" s="115"/>
      <c r="J39" s="251"/>
      <c r="K39" s="483"/>
      <c r="L39" s="247"/>
      <c r="M39" s="467"/>
      <c r="N39" s="55"/>
      <c r="O39" s="478"/>
      <c r="Q39" s="250"/>
      <c r="R39" s="232"/>
      <c r="U39" s="439"/>
      <c r="W39" s="1165"/>
      <c r="DI39" s="1"/>
    </row>
    <row r="40" spans="1:113" ht="15">
      <c r="A40" s="49" t="s">
        <v>62</v>
      </c>
      <c r="B40" s="42"/>
      <c r="C40" s="50"/>
      <c r="D40" s="42"/>
      <c r="E40" s="116"/>
      <c r="F40" s="49"/>
      <c r="G40" s="117"/>
      <c r="H40" s="117"/>
      <c r="I40" s="118"/>
      <c r="J40" s="253"/>
      <c r="K40" s="484"/>
      <c r="L40" s="254"/>
      <c r="M40" s="468"/>
      <c r="N40" s="463"/>
      <c r="O40" s="478"/>
      <c r="Q40" s="250"/>
      <c r="R40" s="232"/>
      <c r="U40" s="439"/>
      <c r="W40" s="1165"/>
      <c r="DI40" s="1"/>
    </row>
    <row r="41" spans="9:113" ht="15">
      <c r="I41" s="5"/>
      <c r="J41" s="247"/>
      <c r="K41" s="476"/>
      <c r="L41" s="247"/>
      <c r="M41" s="467"/>
      <c r="N41" s="55"/>
      <c r="Q41" s="250"/>
      <c r="R41" s="232"/>
      <c r="U41" s="439"/>
      <c r="W41" s="1165"/>
      <c r="DI41" s="1"/>
    </row>
    <row r="42" spans="1:32" s="56" customFormat="1" ht="15">
      <c r="A42" s="124"/>
      <c r="B42" s="15"/>
      <c r="C42" s="55"/>
      <c r="E42" s="7"/>
      <c r="F42" s="34"/>
      <c r="G42" s="14"/>
      <c r="H42" s="14"/>
      <c r="I42" s="14"/>
      <c r="J42" s="255"/>
      <c r="K42" s="485"/>
      <c r="L42" s="250"/>
      <c r="M42" s="334"/>
      <c r="N42" s="229"/>
      <c r="O42" s="443"/>
      <c r="P42" s="122"/>
      <c r="Q42" s="249"/>
      <c r="R42" s="232"/>
      <c r="S42" s="620"/>
      <c r="T42" s="233"/>
      <c r="U42" s="320"/>
      <c r="V42" s="232"/>
      <c r="W42" s="258"/>
      <c r="X42" s="22"/>
      <c r="Y42" s="9"/>
      <c r="Z42" s="9"/>
      <c r="AA42" s="9"/>
      <c r="AB42" s="9"/>
      <c r="AC42" s="9"/>
      <c r="AD42" s="9"/>
      <c r="AE42" s="9"/>
      <c r="AF42" s="9"/>
    </row>
    <row r="43" spans="1:32" s="56" customFormat="1" ht="6" customHeight="1">
      <c r="A43" s="15"/>
      <c r="B43" s="15"/>
      <c r="C43" s="55"/>
      <c r="E43" s="7"/>
      <c r="F43" s="34"/>
      <c r="G43" s="14"/>
      <c r="H43" s="14"/>
      <c r="I43" s="14"/>
      <c r="J43" s="255"/>
      <c r="K43" s="485"/>
      <c r="L43" s="250"/>
      <c r="M43" s="334"/>
      <c r="N43" s="229"/>
      <c r="O43" s="443"/>
      <c r="P43" s="122"/>
      <c r="Q43" s="249"/>
      <c r="R43" s="232"/>
      <c r="S43" s="620"/>
      <c r="T43" s="233"/>
      <c r="U43" s="320"/>
      <c r="V43" s="232"/>
      <c r="W43" s="258"/>
      <c r="X43" s="22"/>
      <c r="Y43" s="9"/>
      <c r="Z43" s="9"/>
      <c r="AA43" s="9"/>
      <c r="AB43" s="9"/>
      <c r="AC43" s="9"/>
      <c r="AD43" s="9"/>
      <c r="AE43" s="9"/>
      <c r="AF43" s="9"/>
    </row>
    <row r="44" spans="1:32" s="56" customFormat="1" ht="15">
      <c r="A44" s="123"/>
      <c r="B44" s="15"/>
      <c r="C44" s="55"/>
      <c r="E44" s="7"/>
      <c r="F44" s="34"/>
      <c r="G44" s="14"/>
      <c r="H44" s="14"/>
      <c r="I44" s="14"/>
      <c r="J44" s="255"/>
      <c r="K44" s="485"/>
      <c r="L44" s="250"/>
      <c r="M44" s="334"/>
      <c r="N44" s="229"/>
      <c r="O44" s="443"/>
      <c r="P44" s="122"/>
      <c r="Q44" s="249"/>
      <c r="R44" s="232"/>
      <c r="S44" s="620"/>
      <c r="T44" s="233"/>
      <c r="U44" s="320"/>
      <c r="V44" s="232"/>
      <c r="W44" s="258"/>
      <c r="X44" s="22"/>
      <c r="Y44" s="9"/>
      <c r="Z44" s="9"/>
      <c r="AA44" s="9"/>
      <c r="AB44" s="9"/>
      <c r="AC44" s="9"/>
      <c r="AD44" s="9"/>
      <c r="AE44" s="9"/>
      <c r="AF44" s="9"/>
    </row>
    <row r="45" spans="1:32" s="56" customFormat="1" ht="15">
      <c r="A45" s="15"/>
      <c r="B45" s="15"/>
      <c r="C45" s="55"/>
      <c r="E45" s="7"/>
      <c r="F45" s="34"/>
      <c r="G45" s="14"/>
      <c r="H45" s="14"/>
      <c r="I45" s="14"/>
      <c r="J45" s="255"/>
      <c r="K45" s="485"/>
      <c r="L45" s="250"/>
      <c r="M45" s="334"/>
      <c r="N45" s="229"/>
      <c r="O45" s="443"/>
      <c r="P45" s="122"/>
      <c r="Q45" s="249"/>
      <c r="R45" s="232"/>
      <c r="S45" s="620"/>
      <c r="T45" s="233"/>
      <c r="U45" s="320"/>
      <c r="V45" s="232"/>
      <c r="W45" s="258"/>
      <c r="X45" s="22"/>
      <c r="Y45" s="9"/>
      <c r="Z45" s="9"/>
      <c r="AA45" s="9"/>
      <c r="AB45" s="9"/>
      <c r="AC45" s="9"/>
      <c r="AD45" s="9"/>
      <c r="AE45" s="9"/>
      <c r="AF45" s="9"/>
    </row>
    <row r="46" spans="1:32" s="56" customFormat="1" ht="15">
      <c r="A46" s="15"/>
      <c r="B46" s="15"/>
      <c r="C46" s="55"/>
      <c r="E46" s="7"/>
      <c r="F46" s="34"/>
      <c r="G46" s="14"/>
      <c r="H46" s="14"/>
      <c r="I46" s="14"/>
      <c r="J46" s="255"/>
      <c r="K46" s="485"/>
      <c r="L46" s="250"/>
      <c r="M46" s="334"/>
      <c r="N46" s="229"/>
      <c r="O46" s="443"/>
      <c r="P46" s="122"/>
      <c r="Q46" s="249"/>
      <c r="R46" s="232"/>
      <c r="S46" s="620"/>
      <c r="T46" s="233"/>
      <c r="U46" s="320"/>
      <c r="V46" s="232"/>
      <c r="W46" s="258"/>
      <c r="X46" s="22"/>
      <c r="Y46" s="9"/>
      <c r="Z46" s="9"/>
      <c r="AA46" s="9"/>
      <c r="AB46" s="9"/>
      <c r="AC46" s="9"/>
      <c r="AD46" s="9"/>
      <c r="AE46" s="9"/>
      <c r="AF46" s="9"/>
    </row>
    <row r="47" spans="1:32" s="56" customFormat="1" ht="15">
      <c r="A47" s="15"/>
      <c r="B47" s="15"/>
      <c r="C47" s="55"/>
      <c r="E47" s="7"/>
      <c r="F47" s="34"/>
      <c r="G47" s="14"/>
      <c r="H47" s="14"/>
      <c r="I47" s="14"/>
      <c r="J47" s="255"/>
      <c r="K47" s="485"/>
      <c r="L47" s="250"/>
      <c r="M47" s="334"/>
      <c r="N47" s="229"/>
      <c r="O47" s="443"/>
      <c r="P47" s="122"/>
      <c r="Q47" s="249"/>
      <c r="R47" s="232"/>
      <c r="S47" s="620"/>
      <c r="T47" s="233"/>
      <c r="U47" s="320"/>
      <c r="V47" s="232"/>
      <c r="W47" s="258"/>
      <c r="X47" s="22"/>
      <c r="Y47" s="9"/>
      <c r="Z47" s="9"/>
      <c r="AA47" s="9"/>
      <c r="AB47" s="9"/>
      <c r="AC47" s="9"/>
      <c r="AD47" s="9"/>
      <c r="AE47" s="9"/>
      <c r="AF47" s="9"/>
    </row>
    <row r="48" spans="1:32" s="56" customFormat="1" ht="15">
      <c r="A48" s="15"/>
      <c r="B48" s="15"/>
      <c r="C48" s="55"/>
      <c r="E48" s="7"/>
      <c r="F48" s="34"/>
      <c r="G48" s="14"/>
      <c r="H48" s="14"/>
      <c r="I48" s="14"/>
      <c r="J48" s="257"/>
      <c r="K48" s="442"/>
      <c r="L48" s="258"/>
      <c r="M48" s="439"/>
      <c r="N48" s="229"/>
      <c r="O48" s="443"/>
      <c r="P48" s="122"/>
      <c r="Q48" s="249"/>
      <c r="R48" s="232"/>
      <c r="S48" s="620"/>
      <c r="T48" s="233"/>
      <c r="U48" s="320"/>
      <c r="V48" s="232"/>
      <c r="W48" s="258"/>
      <c r="X48" s="22"/>
      <c r="Y48" s="9"/>
      <c r="Z48" s="9"/>
      <c r="AA48" s="9"/>
      <c r="AB48" s="9"/>
      <c r="AC48" s="9"/>
      <c r="AD48" s="9"/>
      <c r="AE48" s="9"/>
      <c r="AF48" s="9"/>
    </row>
    <row r="49" spans="4:113" ht="15">
      <c r="D49" s="8"/>
      <c r="G49" s="1"/>
      <c r="H49" s="56"/>
      <c r="I49" s="5"/>
      <c r="J49" s="250"/>
      <c r="K49" s="485"/>
      <c r="L49" s="250"/>
      <c r="M49" s="334"/>
      <c r="N49" s="55"/>
      <c r="Q49" s="256"/>
      <c r="R49" s="232"/>
      <c r="W49" s="1165"/>
      <c r="DI49" s="1"/>
    </row>
    <row r="50" spans="9:113" ht="15">
      <c r="I50" s="5"/>
      <c r="J50" s="250"/>
      <c r="K50" s="485"/>
      <c r="L50" s="250"/>
      <c r="M50" s="334"/>
      <c r="N50" s="55"/>
      <c r="Q50" s="256"/>
      <c r="R50" s="232"/>
      <c r="W50" s="1165"/>
      <c r="DI50" s="1"/>
    </row>
    <row r="51" spans="9:113" ht="15">
      <c r="I51" s="5"/>
      <c r="J51" s="250"/>
      <c r="K51" s="485"/>
      <c r="L51" s="250"/>
      <c r="M51" s="334"/>
      <c r="N51" s="55"/>
      <c r="Q51" s="256"/>
      <c r="R51" s="232"/>
      <c r="W51" s="1165"/>
      <c r="DI51" s="1"/>
    </row>
    <row r="52" spans="9:113" ht="15">
      <c r="I52" s="5"/>
      <c r="J52" s="250"/>
      <c r="K52" s="485"/>
      <c r="L52" s="250"/>
      <c r="M52" s="334"/>
      <c r="N52" s="55"/>
      <c r="Q52" s="256"/>
      <c r="R52" s="232"/>
      <c r="W52" s="1165"/>
      <c r="DI52" s="1"/>
    </row>
    <row r="53" spans="11:24" ht="15">
      <c r="K53" s="476"/>
      <c r="L53" s="247"/>
      <c r="M53" s="469"/>
      <c r="N53" s="126"/>
      <c r="Q53" s="325"/>
      <c r="W53" s="1165"/>
      <c r="X53" s="1165"/>
    </row>
    <row r="54" spans="11:24" ht="15">
      <c r="K54" s="476"/>
      <c r="L54" s="247"/>
      <c r="M54" s="469"/>
      <c r="N54" s="126"/>
      <c r="Q54" s="325"/>
      <c r="W54" s="1165"/>
      <c r="X54" s="1165"/>
    </row>
    <row r="55" spans="11:24" ht="15">
      <c r="K55" s="476"/>
      <c r="L55" s="247"/>
      <c r="M55" s="469"/>
      <c r="N55" s="126"/>
      <c r="Q55" s="325"/>
      <c r="W55" s="1165"/>
      <c r="X55" s="1165"/>
    </row>
    <row r="56" spans="11:24" ht="15">
      <c r="K56" s="476"/>
      <c r="L56" s="247"/>
      <c r="M56" s="469"/>
      <c r="N56" s="126"/>
      <c r="Q56" s="325"/>
      <c r="W56" s="1165"/>
      <c r="X56" s="1165"/>
    </row>
    <row r="57" spans="11:24" ht="15">
      <c r="K57" s="485"/>
      <c r="L57" s="250"/>
      <c r="M57" s="17"/>
      <c r="N57" s="334"/>
      <c r="Q57" s="325"/>
      <c r="W57" s="1165"/>
      <c r="X57" s="1165"/>
    </row>
    <row r="58" spans="11:24" ht="15">
      <c r="K58" s="442"/>
      <c r="L58" s="258"/>
      <c r="M58" s="438"/>
      <c r="N58" s="439"/>
      <c r="Q58" s="325"/>
      <c r="W58" s="1165"/>
      <c r="X58" s="1165"/>
    </row>
    <row r="59" spans="11:24" ht="15">
      <c r="K59" s="442"/>
      <c r="L59" s="258"/>
      <c r="M59" s="438"/>
      <c r="N59" s="439"/>
      <c r="Q59" s="325"/>
      <c r="W59" s="1165"/>
      <c r="X59" s="1165"/>
    </row>
    <row r="60" spans="11:24" ht="15">
      <c r="K60" s="442"/>
      <c r="L60" s="258"/>
      <c r="M60" s="438"/>
      <c r="N60" s="439"/>
      <c r="Q60" s="325"/>
      <c r="W60" s="1165"/>
      <c r="X60" s="1165"/>
    </row>
    <row r="61" spans="11:24" ht="15">
      <c r="K61" s="442"/>
      <c r="L61" s="258"/>
      <c r="M61" s="438"/>
      <c r="N61" s="439"/>
      <c r="Q61" s="325"/>
      <c r="W61" s="1165"/>
      <c r="X61" s="1165"/>
    </row>
    <row r="62" spans="11:24" ht="15">
      <c r="K62" s="442"/>
      <c r="L62" s="258"/>
      <c r="M62" s="438"/>
      <c r="N62" s="439"/>
      <c r="Q62" s="325"/>
      <c r="W62" s="1165"/>
      <c r="X62" s="1165"/>
    </row>
    <row r="63" spans="11:24" ht="15">
      <c r="K63" s="442"/>
      <c r="L63" s="258"/>
      <c r="M63" s="438"/>
      <c r="N63" s="439"/>
      <c r="Q63" s="325"/>
      <c r="W63" s="1165"/>
      <c r="X63" s="1165"/>
    </row>
    <row r="64" spans="11:24" ht="15">
      <c r="K64" s="442"/>
      <c r="L64" s="258"/>
      <c r="M64" s="438"/>
      <c r="N64" s="439"/>
      <c r="Q64" s="325"/>
      <c r="W64" s="1165"/>
      <c r="X64" s="1165"/>
    </row>
    <row r="65" spans="11:24" ht="15">
      <c r="K65" s="442"/>
      <c r="L65" s="258"/>
      <c r="M65" s="438"/>
      <c r="N65" s="439"/>
      <c r="Q65" s="325"/>
      <c r="W65" s="1165"/>
      <c r="X65" s="1165"/>
    </row>
    <row r="66" spans="11:24" ht="15">
      <c r="K66" s="442"/>
      <c r="L66" s="258"/>
      <c r="M66" s="438"/>
      <c r="N66" s="439"/>
      <c r="Q66" s="325"/>
      <c r="W66" s="1165"/>
      <c r="X66" s="1165"/>
    </row>
    <row r="67" spans="11:24" ht="15">
      <c r="K67" s="442"/>
      <c r="L67" s="258"/>
      <c r="M67" s="438"/>
      <c r="N67" s="439"/>
      <c r="Q67" s="325"/>
      <c r="W67" s="1165"/>
      <c r="X67" s="1165"/>
    </row>
    <row r="68" spans="11:14" ht="15">
      <c r="K68" s="442"/>
      <c r="L68" s="21"/>
      <c r="M68" s="438"/>
      <c r="N68" s="439"/>
    </row>
    <row r="69" spans="11:14" ht="15">
      <c r="K69" s="442"/>
      <c r="L69" s="21"/>
      <c r="M69" s="438"/>
      <c r="N69" s="439"/>
    </row>
    <row r="70" spans="11:14" ht="15">
      <c r="K70" s="442"/>
      <c r="L70" s="21"/>
      <c r="M70" s="438"/>
      <c r="N70" s="439"/>
    </row>
    <row r="71" spans="11:14" ht="15">
      <c r="K71" s="442"/>
      <c r="L71" s="21"/>
      <c r="M71" s="438"/>
      <c r="N71" s="439"/>
    </row>
    <row r="72" spans="11:14" ht="15">
      <c r="K72" s="442"/>
      <c r="L72" s="21"/>
      <c r="M72" s="438"/>
      <c r="N72" s="439"/>
    </row>
    <row r="73" spans="11:14" ht="15">
      <c r="K73" s="442"/>
      <c r="L73" s="21"/>
      <c r="M73" s="438"/>
      <c r="N73" s="439"/>
    </row>
    <row r="74" spans="11:14" ht="15">
      <c r="K74" s="442"/>
      <c r="L74" s="21"/>
      <c r="M74" s="438"/>
      <c r="N74" s="439"/>
    </row>
    <row r="75" spans="11:14" ht="15">
      <c r="K75" s="442"/>
      <c r="L75" s="21"/>
      <c r="M75" s="438"/>
      <c r="N75" s="439"/>
    </row>
    <row r="76" spans="11:14" ht="15">
      <c r="K76" s="442"/>
      <c r="L76" s="21"/>
      <c r="M76" s="438"/>
      <c r="N76" s="439"/>
    </row>
    <row r="77" spans="11:14" ht="15">
      <c r="K77" s="442"/>
      <c r="L77" s="21"/>
      <c r="M77" s="438"/>
      <c r="N77" s="439"/>
    </row>
    <row r="78" spans="11:14" ht="15">
      <c r="K78" s="442"/>
      <c r="L78" s="21"/>
      <c r="M78" s="438"/>
      <c r="N78" s="439"/>
    </row>
    <row r="79" spans="11:14" ht="15">
      <c r="K79" s="442"/>
      <c r="L79" s="21"/>
      <c r="M79" s="438"/>
      <c r="N79" s="439"/>
    </row>
    <row r="80" spans="11:14" ht="15">
      <c r="K80" s="442"/>
      <c r="L80" s="21"/>
      <c r="M80" s="438"/>
      <c r="N80" s="439"/>
    </row>
    <row r="81" spans="11:14" ht="15">
      <c r="K81" s="442"/>
      <c r="L81" s="21"/>
      <c r="M81" s="438"/>
      <c r="N81" s="439"/>
    </row>
    <row r="82" spans="11:14" ht="15">
      <c r="K82" s="442"/>
      <c r="L82" s="21"/>
      <c r="M82" s="438"/>
      <c r="N82" s="439"/>
    </row>
    <row r="83" spans="11:14" ht="15">
      <c r="K83" s="442"/>
      <c r="L83" s="21"/>
      <c r="M83" s="438"/>
      <c r="N83" s="439"/>
    </row>
    <row r="84" spans="11:14" ht="15">
      <c r="K84" s="442"/>
      <c r="L84" s="21"/>
      <c r="M84" s="438"/>
      <c r="N84" s="439"/>
    </row>
    <row r="85" spans="11:14" ht="15">
      <c r="K85" s="442"/>
      <c r="L85" s="21"/>
      <c r="M85" s="438"/>
      <c r="N85" s="439"/>
    </row>
    <row r="86" spans="11:14" ht="15">
      <c r="K86" s="442"/>
      <c r="L86" s="21"/>
      <c r="M86" s="438"/>
      <c r="N86" s="439"/>
    </row>
    <row r="87" spans="11:14" ht="15">
      <c r="K87" s="442"/>
      <c r="L87" s="21"/>
      <c r="M87" s="438"/>
      <c r="N87" s="439"/>
    </row>
    <row r="88" spans="11:14" ht="15">
      <c r="K88" s="442"/>
      <c r="L88" s="21"/>
      <c r="M88" s="438"/>
      <c r="N88" s="439"/>
    </row>
    <row r="89" spans="11:14" ht="15">
      <c r="K89" s="442"/>
      <c r="L89" s="21"/>
      <c r="M89" s="438"/>
      <c r="N89" s="439"/>
    </row>
    <row r="90" spans="11:14" ht="15">
      <c r="K90" s="442"/>
      <c r="L90" s="21"/>
      <c r="M90" s="438"/>
      <c r="N90" s="439"/>
    </row>
    <row r="91" spans="11:14" ht="15">
      <c r="K91" s="442"/>
      <c r="L91" s="21"/>
      <c r="M91" s="438"/>
      <c r="N91" s="439"/>
    </row>
    <row r="92" spans="11:14" ht="15">
      <c r="K92" s="442"/>
      <c r="L92" s="21"/>
      <c r="M92" s="438"/>
      <c r="N92" s="439"/>
    </row>
    <row r="93" spans="11:14" ht="15">
      <c r="K93" s="442"/>
      <c r="L93" s="21"/>
      <c r="M93" s="438"/>
      <c r="N93" s="439"/>
    </row>
    <row r="94" spans="11:14" ht="15">
      <c r="K94" s="442"/>
      <c r="L94" s="21"/>
      <c r="M94" s="438"/>
      <c r="N94" s="439"/>
    </row>
    <row r="95" spans="11:14" ht="15">
      <c r="K95" s="442"/>
      <c r="L95" s="21"/>
      <c r="M95" s="438"/>
      <c r="N95" s="439"/>
    </row>
    <row r="96" spans="11:14" ht="15">
      <c r="K96" s="442"/>
      <c r="L96" s="21"/>
      <c r="M96" s="438"/>
      <c r="N96" s="439"/>
    </row>
    <row r="97" spans="11:14" ht="15">
      <c r="K97" s="442"/>
      <c r="L97" s="21"/>
      <c r="M97" s="438"/>
      <c r="N97" s="439"/>
    </row>
    <row r="98" spans="11:14" ht="15">
      <c r="K98" s="442"/>
      <c r="L98" s="21"/>
      <c r="M98" s="438"/>
      <c r="N98" s="439"/>
    </row>
    <row r="99" spans="11:14" ht="15">
      <c r="K99" s="442"/>
      <c r="L99" s="21"/>
      <c r="M99" s="438"/>
      <c r="N99" s="439"/>
    </row>
    <row r="100" spans="11:14" ht="15">
      <c r="K100" s="442"/>
      <c r="L100" s="21"/>
      <c r="M100" s="438"/>
      <c r="N100" s="439"/>
    </row>
    <row r="101" spans="11:14" ht="15">
      <c r="K101" s="442"/>
      <c r="L101" s="21"/>
      <c r="M101" s="438"/>
      <c r="N101" s="439"/>
    </row>
    <row r="102" spans="11:14" ht="15">
      <c r="K102" s="442"/>
      <c r="L102" s="21"/>
      <c r="M102" s="438"/>
      <c r="N102" s="439"/>
    </row>
    <row r="103" spans="11:14" ht="15">
      <c r="K103" s="442"/>
      <c r="L103" s="21"/>
      <c r="M103" s="438"/>
      <c r="N103" s="439"/>
    </row>
    <row r="104" spans="11:14" ht="15">
      <c r="K104" s="442"/>
      <c r="L104" s="21"/>
      <c r="M104" s="438"/>
      <c r="N104" s="439"/>
    </row>
    <row r="105" spans="11:14" ht="15">
      <c r="K105" s="442"/>
      <c r="L105" s="21"/>
      <c r="M105" s="438"/>
      <c r="N105" s="439"/>
    </row>
    <row r="106" spans="11:14" ht="15">
      <c r="K106" s="442"/>
      <c r="L106" s="21"/>
      <c r="M106" s="438"/>
      <c r="N106" s="43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28125" style="394" customWidth="1"/>
    <col min="2" max="2" width="9.28125" style="54" customWidth="1"/>
    <col min="3" max="3" width="16.7109375" style="54" customWidth="1"/>
    <col min="4" max="4" width="15.140625" style="54" customWidth="1"/>
    <col min="5" max="5" width="25.421875" style="54" customWidth="1"/>
    <col min="6" max="6" width="5.7109375" style="54" customWidth="1"/>
    <col min="7" max="7" width="6.00390625" style="7" customWidth="1"/>
    <col min="8" max="8" width="4.28125" style="8" customWidth="1"/>
    <col min="9" max="9" width="4.28125" style="5" customWidth="1"/>
    <col min="10" max="10" width="4.28125" style="53" customWidth="1"/>
    <col min="11" max="11" width="4.28125" style="60" customWidth="1"/>
    <col min="12" max="12" width="4.28125" style="232" customWidth="1"/>
    <col min="13" max="16384" width="9.140625" style="54" customWidth="1"/>
  </cols>
  <sheetData>
    <row r="1" spans="1:12" ht="168" customHeight="1" thickBot="1">
      <c r="A1" s="675" t="s">
        <v>130</v>
      </c>
      <c r="B1" s="683"/>
      <c r="C1" s="684" t="s">
        <v>150</v>
      </c>
      <c r="D1" s="685"/>
      <c r="E1" s="686" t="s">
        <v>1</v>
      </c>
      <c r="F1" s="687" t="s">
        <v>2</v>
      </c>
      <c r="G1" s="409" t="s">
        <v>133</v>
      </c>
      <c r="H1" s="638" t="s">
        <v>136</v>
      </c>
      <c r="I1" s="688" t="s">
        <v>67</v>
      </c>
      <c r="J1" s="688" t="s">
        <v>45</v>
      </c>
      <c r="K1" s="195" t="s">
        <v>142</v>
      </c>
      <c r="L1" s="143" t="s">
        <v>145</v>
      </c>
    </row>
    <row r="2" spans="1:12" ht="15.75" thickBot="1">
      <c r="A2" s="676"/>
      <c r="B2" s="677"/>
      <c r="C2" s="678"/>
      <c r="D2" s="678"/>
      <c r="E2" s="679"/>
      <c r="F2" s="680"/>
      <c r="G2" s="198"/>
      <c r="H2" s="681"/>
      <c r="I2" s="682"/>
      <c r="J2" s="612"/>
      <c r="K2" s="612"/>
      <c r="L2" s="795"/>
    </row>
    <row r="3" spans="1:12" s="53" customFormat="1" ht="15">
      <c r="A3" s="671" t="s">
        <v>147</v>
      </c>
      <c r="B3" s="668" t="s">
        <v>31</v>
      </c>
      <c r="C3" s="26" t="s">
        <v>543</v>
      </c>
      <c r="D3" s="26" t="s">
        <v>544</v>
      </c>
      <c r="E3" s="406" t="s">
        <v>144</v>
      </c>
      <c r="F3" s="667">
        <v>1</v>
      </c>
      <c r="G3" s="594">
        <f>SUM(I3:L3)</f>
        <v>20</v>
      </c>
      <c r="H3" s="665">
        <v>15</v>
      </c>
      <c r="I3" s="66">
        <v>20</v>
      </c>
      <c r="J3" s="319"/>
      <c r="K3" s="272"/>
      <c r="L3" s="796"/>
    </row>
    <row r="4" spans="1:12" s="53" customFormat="1" ht="15">
      <c r="A4" s="805" t="s">
        <v>548</v>
      </c>
      <c r="B4" s="668" t="s">
        <v>31</v>
      </c>
      <c r="C4" s="26" t="s">
        <v>549</v>
      </c>
      <c r="D4" s="26" t="s">
        <v>550</v>
      </c>
      <c r="E4" s="406" t="s">
        <v>8</v>
      </c>
      <c r="F4" s="806">
        <v>2</v>
      </c>
      <c r="G4" s="509">
        <f>SUM(I4:L4)</f>
        <v>8</v>
      </c>
      <c r="H4" s="665"/>
      <c r="I4" s="66">
        <v>8</v>
      </c>
      <c r="J4" s="808"/>
      <c r="K4" s="807"/>
      <c r="L4" s="796"/>
    </row>
    <row r="5" spans="1:12" s="53" customFormat="1" ht="15.75" thickBot="1">
      <c r="A5" s="672" t="s">
        <v>554</v>
      </c>
      <c r="B5" s="668" t="s">
        <v>31</v>
      </c>
      <c r="C5" s="26" t="s">
        <v>555</v>
      </c>
      <c r="D5" s="26" t="s">
        <v>556</v>
      </c>
      <c r="E5" s="406" t="s">
        <v>8</v>
      </c>
      <c r="F5" s="173">
        <v>3</v>
      </c>
      <c r="G5" s="510">
        <f>SUM(I5:L5)</f>
        <v>4</v>
      </c>
      <c r="H5" s="665"/>
      <c r="I5" s="66">
        <v>4</v>
      </c>
      <c r="J5" s="62"/>
      <c r="K5" s="241"/>
      <c r="L5" s="796"/>
    </row>
    <row r="6" spans="1:12" s="53" customFormat="1" ht="15">
      <c r="A6" s="673"/>
      <c r="B6" s="669"/>
      <c r="C6" s="40"/>
      <c r="D6" s="40"/>
      <c r="E6" s="405"/>
      <c r="F6" s="146"/>
      <c r="G6" s="134"/>
      <c r="H6" s="640"/>
      <c r="I6" s="797"/>
      <c r="J6" s="798"/>
      <c r="K6" s="799"/>
      <c r="L6" s="800"/>
    </row>
    <row r="7" spans="1:12" s="53" customFormat="1" ht="15">
      <c r="A7" s="672" t="s">
        <v>542</v>
      </c>
      <c r="B7" s="668" t="s">
        <v>32</v>
      </c>
      <c r="C7" s="26" t="s">
        <v>541</v>
      </c>
      <c r="D7" s="26" t="s">
        <v>401</v>
      </c>
      <c r="E7" s="406" t="s">
        <v>8</v>
      </c>
      <c r="F7" s="173">
        <v>1</v>
      </c>
      <c r="G7" s="509">
        <f aca="true" t="shared" si="0" ref="G7:G15">SUM(I7:L7)</f>
        <v>12</v>
      </c>
      <c r="H7" s="665">
        <v>20</v>
      </c>
      <c r="I7" s="66">
        <v>12</v>
      </c>
      <c r="J7" s="263"/>
      <c r="K7" s="801"/>
      <c r="L7" s="796"/>
    </row>
    <row r="8" spans="1:12" s="53" customFormat="1" ht="15">
      <c r="A8" s="672" t="s">
        <v>131</v>
      </c>
      <c r="B8" s="668" t="s">
        <v>32</v>
      </c>
      <c r="C8" s="26" t="s">
        <v>545</v>
      </c>
      <c r="D8" s="26" t="s">
        <v>453</v>
      </c>
      <c r="E8" s="406" t="s">
        <v>169</v>
      </c>
      <c r="F8" s="173">
        <v>2</v>
      </c>
      <c r="G8" s="509">
        <f t="shared" si="0"/>
        <v>15</v>
      </c>
      <c r="H8" s="665"/>
      <c r="I8" s="66">
        <v>15</v>
      </c>
      <c r="J8" s="263"/>
      <c r="K8" s="801"/>
      <c r="L8" s="796"/>
    </row>
    <row r="9" spans="1:12" s="53" customFormat="1" ht="15">
      <c r="A9" s="672" t="s">
        <v>546</v>
      </c>
      <c r="B9" s="668" t="s">
        <v>32</v>
      </c>
      <c r="C9" s="26" t="s">
        <v>547</v>
      </c>
      <c r="D9" s="26" t="s">
        <v>553</v>
      </c>
      <c r="E9" s="406" t="s">
        <v>271</v>
      </c>
      <c r="F9" s="173">
        <v>3</v>
      </c>
      <c r="G9" s="509">
        <f t="shared" si="0"/>
        <v>10</v>
      </c>
      <c r="H9" s="665"/>
      <c r="I9" s="66">
        <v>10</v>
      </c>
      <c r="J9" s="263"/>
      <c r="K9" s="801"/>
      <c r="L9" s="796"/>
    </row>
    <row r="10" spans="1:12" s="53" customFormat="1" ht="15">
      <c r="A10" s="672" t="s">
        <v>546</v>
      </c>
      <c r="B10" s="668" t="s">
        <v>32</v>
      </c>
      <c r="C10" s="26" t="s">
        <v>551</v>
      </c>
      <c r="D10" s="26" t="s">
        <v>552</v>
      </c>
      <c r="E10" s="406" t="s">
        <v>18</v>
      </c>
      <c r="F10" s="173">
        <v>4</v>
      </c>
      <c r="G10" s="509">
        <f t="shared" si="0"/>
        <v>0</v>
      </c>
      <c r="H10" s="665"/>
      <c r="I10" s="66"/>
      <c r="J10" s="263"/>
      <c r="K10" s="801"/>
      <c r="L10" s="796"/>
    </row>
    <row r="11" spans="1:12" s="53" customFormat="1" ht="15">
      <c r="A11" s="672" t="s">
        <v>146</v>
      </c>
      <c r="B11" s="668" t="s">
        <v>32</v>
      </c>
      <c r="C11" s="26"/>
      <c r="D11" s="26"/>
      <c r="E11" s="406"/>
      <c r="F11" s="173">
        <v>5</v>
      </c>
      <c r="G11" s="509">
        <f t="shared" si="0"/>
        <v>0</v>
      </c>
      <c r="H11" s="665"/>
      <c r="I11" s="66"/>
      <c r="J11" s="263"/>
      <c r="K11" s="801"/>
      <c r="L11" s="796"/>
    </row>
    <row r="12" spans="1:12" s="53" customFormat="1" ht="15">
      <c r="A12" s="672" t="s">
        <v>149</v>
      </c>
      <c r="B12" s="668" t="s">
        <v>32</v>
      </c>
      <c r="C12" s="26"/>
      <c r="D12" s="26"/>
      <c r="E12" s="406"/>
      <c r="F12" s="173">
        <v>5</v>
      </c>
      <c r="G12" s="509">
        <f t="shared" si="0"/>
        <v>0</v>
      </c>
      <c r="H12" s="665"/>
      <c r="I12" s="66"/>
      <c r="J12" s="263"/>
      <c r="K12" s="801"/>
      <c r="L12" s="796"/>
    </row>
    <row r="13" spans="1:12" s="53" customFormat="1" ht="15">
      <c r="A13" s="672" t="s">
        <v>146</v>
      </c>
      <c r="B13" s="668" t="s">
        <v>32</v>
      </c>
      <c r="C13" s="26"/>
      <c r="D13" s="26"/>
      <c r="E13" s="406"/>
      <c r="F13" s="173">
        <v>7</v>
      </c>
      <c r="G13" s="509">
        <f t="shared" si="0"/>
        <v>0</v>
      </c>
      <c r="H13" s="665"/>
      <c r="I13" s="66"/>
      <c r="J13" s="263"/>
      <c r="K13" s="801"/>
      <c r="L13" s="796"/>
    </row>
    <row r="14" spans="1:12" s="53" customFormat="1" ht="15">
      <c r="A14" s="672" t="s">
        <v>146</v>
      </c>
      <c r="B14" s="668" t="s">
        <v>32</v>
      </c>
      <c r="C14" s="26"/>
      <c r="D14" s="26"/>
      <c r="E14" s="406"/>
      <c r="F14" s="173">
        <v>8</v>
      </c>
      <c r="G14" s="509">
        <f t="shared" si="0"/>
        <v>0</v>
      </c>
      <c r="H14" s="665"/>
      <c r="I14" s="66"/>
      <c r="J14" s="263"/>
      <c r="K14" s="801"/>
      <c r="L14" s="796"/>
    </row>
    <row r="15" spans="1:12" s="53" customFormat="1" ht="15.75" thickBot="1">
      <c r="A15" s="674" t="s">
        <v>132</v>
      </c>
      <c r="B15" s="670" t="s">
        <v>32</v>
      </c>
      <c r="C15" s="172"/>
      <c r="D15" s="172"/>
      <c r="E15" s="407"/>
      <c r="F15" s="519">
        <v>9</v>
      </c>
      <c r="G15" s="510">
        <f t="shared" si="0"/>
        <v>0</v>
      </c>
      <c r="H15" s="666"/>
      <c r="I15" s="516"/>
      <c r="J15" s="802"/>
      <c r="K15" s="803"/>
      <c r="L15" s="804"/>
    </row>
    <row r="16" spans="1:13" s="53" customFormat="1" ht="15">
      <c r="A16" s="393"/>
      <c r="F16" s="94"/>
      <c r="G16" s="4"/>
      <c r="H16" s="60"/>
      <c r="I16" s="61"/>
      <c r="J16" s="243"/>
      <c r="K16" s="249"/>
      <c r="L16" s="232"/>
      <c r="M16" s="54"/>
    </row>
    <row r="17" spans="2:11" ht="15">
      <c r="B17" s="38" t="s">
        <v>4</v>
      </c>
      <c r="F17" s="53"/>
      <c r="G17" s="4"/>
      <c r="H17" s="18"/>
      <c r="I17" s="16"/>
      <c r="J17" s="243"/>
      <c r="K17" s="249"/>
    </row>
    <row r="18" spans="3:11" ht="15">
      <c r="C18" s="39"/>
      <c r="G18" s="94"/>
      <c r="H18" s="18"/>
      <c r="I18" s="16"/>
      <c r="J18" s="243"/>
      <c r="K18" s="249"/>
    </row>
    <row r="19" spans="2:11" ht="15">
      <c r="B19" s="49" t="s">
        <v>62</v>
      </c>
      <c r="C19" s="50"/>
      <c r="D19" s="42"/>
      <c r="G19" s="94"/>
      <c r="H19" s="18"/>
      <c r="I19" s="16"/>
      <c r="J19" s="252"/>
      <c r="K19" s="249"/>
    </row>
    <row r="20" spans="2:11" ht="15">
      <c r="B20" s="46" t="s">
        <v>65</v>
      </c>
      <c r="C20" s="47"/>
      <c r="D20" s="48"/>
      <c r="F20" s="7"/>
      <c r="G20" s="94"/>
      <c r="H20" s="18"/>
      <c r="I20" s="16"/>
      <c r="J20" s="252"/>
      <c r="K20" s="249"/>
    </row>
    <row r="21" spans="5:11" ht="15">
      <c r="E21" s="8"/>
      <c r="F21" s="7"/>
      <c r="G21" s="10"/>
      <c r="H21" s="60"/>
      <c r="I21" s="61"/>
      <c r="J21" s="252"/>
      <c r="K21" s="249"/>
    </row>
    <row r="22" spans="7:11" ht="15">
      <c r="G22" s="59"/>
      <c r="H22" s="60"/>
      <c r="I22" s="61"/>
      <c r="J22" s="252"/>
      <c r="K22" s="249"/>
    </row>
    <row r="23" spans="7:11" ht="15">
      <c r="G23" s="59"/>
      <c r="H23" s="60"/>
      <c r="I23" s="61"/>
      <c r="J23" s="252"/>
      <c r="K23" s="249"/>
    </row>
    <row r="24" spans="7:11" ht="15">
      <c r="G24" s="59"/>
      <c r="H24" s="60"/>
      <c r="I24" s="61"/>
      <c r="J24" s="252"/>
      <c r="K24" s="249"/>
    </row>
    <row r="25" spans="7:11" ht="15">
      <c r="G25" s="59"/>
      <c r="H25" s="60"/>
      <c r="I25" s="61"/>
      <c r="J25" s="252"/>
      <c r="K25" s="249"/>
    </row>
    <row r="26" spans="7:11" ht="15">
      <c r="G26" s="59"/>
      <c r="H26" s="60"/>
      <c r="I26" s="61"/>
      <c r="J26" s="243"/>
      <c r="K26" s="249"/>
    </row>
    <row r="27" spans="10:11" ht="15">
      <c r="J27" s="243"/>
      <c r="K27" s="249"/>
    </row>
    <row r="28" spans="10:11" ht="15">
      <c r="J28" s="243"/>
      <c r="K28" s="249"/>
    </row>
    <row r="29" spans="10:11" ht="15">
      <c r="J29" s="243"/>
      <c r="K29" s="249"/>
    </row>
    <row r="30" spans="10:11" ht="15">
      <c r="J30" s="243"/>
      <c r="K30" s="256"/>
    </row>
    <row r="31" spans="10:11" ht="15">
      <c r="J31" s="243"/>
      <c r="K31" s="256"/>
    </row>
    <row r="32" spans="10:11" ht="15">
      <c r="J32" s="243"/>
      <c r="K32" s="256"/>
    </row>
    <row r="33" spans="10:11" ht="15">
      <c r="J33" s="243"/>
      <c r="K33" s="256"/>
    </row>
    <row r="34" spans="10:11" ht="15">
      <c r="J34" s="243"/>
      <c r="K34" s="256"/>
    </row>
    <row r="35" spans="10:11" ht="15">
      <c r="J35" s="243"/>
      <c r="K35" s="256"/>
    </row>
    <row r="36" spans="10:11" ht="15">
      <c r="J36" s="243"/>
      <c r="K36" s="256"/>
    </row>
    <row r="37" spans="10:11" ht="15">
      <c r="J37" s="243"/>
      <c r="K37" s="256"/>
    </row>
    <row r="38" spans="10:11" ht="15">
      <c r="J38" s="243"/>
      <c r="K38" s="256"/>
    </row>
    <row r="39" spans="10:11" ht="15">
      <c r="J39" s="243"/>
      <c r="K39" s="256"/>
    </row>
    <row r="40" spans="10:11" ht="15">
      <c r="J40" s="243"/>
      <c r="K40" s="256"/>
    </row>
    <row r="41" spans="10:11" ht="15">
      <c r="J41" s="243"/>
      <c r="K41" s="256"/>
    </row>
    <row r="42" spans="10:11" ht="15">
      <c r="J42" s="243"/>
      <c r="K42" s="256"/>
    </row>
    <row r="43" spans="10:11" ht="15">
      <c r="J43" s="243"/>
      <c r="K43" s="256"/>
    </row>
    <row r="44" spans="10:11" ht="15">
      <c r="J44" s="243"/>
      <c r="K44" s="256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43.8515625" style="274" customWidth="1"/>
    <col min="2" max="2" width="3.7109375" style="80" customWidth="1"/>
    <col min="3" max="3" width="8.57421875" style="228" customWidth="1"/>
    <col min="4" max="5" width="4.28125" style="225" customWidth="1"/>
    <col min="6" max="6" width="4.28125" style="226" customWidth="1"/>
    <col min="7" max="7" width="4.28125" style="225" customWidth="1"/>
    <col min="8" max="9" width="4.28125" style="8" customWidth="1"/>
    <col min="10" max="10" width="4.28125" style="122" customWidth="1"/>
    <col min="11" max="11" width="4.28125" style="5" customWidth="1"/>
    <col min="12" max="13" width="4.28125" style="8" customWidth="1"/>
    <col min="14" max="14" width="4.28125" style="56" customWidth="1"/>
    <col min="15" max="15" width="4.28125" style="8" customWidth="1"/>
    <col min="16" max="16" width="4.28125" style="60" customWidth="1"/>
    <col min="17" max="17" width="4.7109375" style="56" customWidth="1"/>
    <col min="18" max="19" width="4.28125" style="60" customWidth="1"/>
    <col min="20" max="20" width="4.28125" style="5" customWidth="1"/>
    <col min="21" max="23" width="4.28125" style="8" customWidth="1"/>
    <col min="24" max="24" width="4.28125" style="5" customWidth="1"/>
    <col min="25" max="25" width="4.28125" style="8" customWidth="1"/>
    <col min="26" max="26" width="9.140625" style="56" customWidth="1"/>
    <col min="27" max="16384" width="9.140625" style="1" customWidth="1"/>
  </cols>
  <sheetData>
    <row r="1" spans="1:26" ht="177" customHeight="1" thickBot="1">
      <c r="A1" s="691" t="s">
        <v>262</v>
      </c>
      <c r="B1" s="692" t="s">
        <v>2</v>
      </c>
      <c r="C1" s="693" t="s">
        <v>33</v>
      </c>
      <c r="D1" s="694" t="s">
        <v>36</v>
      </c>
      <c r="E1" s="695" t="s">
        <v>37</v>
      </c>
      <c r="F1" s="696" t="s">
        <v>38</v>
      </c>
      <c r="G1" s="697" t="s">
        <v>39</v>
      </c>
      <c r="H1" s="144" t="s">
        <v>562</v>
      </c>
      <c r="I1" s="664" t="s">
        <v>567</v>
      </c>
      <c r="J1" s="144" t="s">
        <v>568</v>
      </c>
      <c r="K1" s="144" t="s">
        <v>569</v>
      </c>
      <c r="L1" s="398" t="s">
        <v>137</v>
      </c>
      <c r="M1" s="664" t="s">
        <v>563</v>
      </c>
      <c r="N1" s="664" t="s">
        <v>564</v>
      </c>
      <c r="O1" s="656" t="s">
        <v>40</v>
      </c>
      <c r="P1" s="657" t="s">
        <v>565</v>
      </c>
      <c r="Q1" s="664" t="s">
        <v>43</v>
      </c>
      <c r="R1" s="657" t="s">
        <v>42</v>
      </c>
      <c r="S1" s="397" t="s">
        <v>41</v>
      </c>
      <c r="T1" s="1130" t="s">
        <v>129</v>
      </c>
      <c r="U1" s="1139" t="s">
        <v>145</v>
      </c>
      <c r="V1" s="1134" t="s">
        <v>138</v>
      </c>
      <c r="W1" s="1135" t="s">
        <v>44</v>
      </c>
      <c r="X1" s="1136" t="s">
        <v>148</v>
      </c>
      <c r="Y1" s="1128" t="s">
        <v>566</v>
      </c>
      <c r="Z1" s="98"/>
    </row>
    <row r="2" spans="1:26" s="9" customFormat="1" ht="15.75" thickBot="1">
      <c r="A2" s="704"/>
      <c r="B2" s="705"/>
      <c r="C2" s="706"/>
      <c r="D2" s="707"/>
      <c r="E2" s="708"/>
      <c r="F2" s="709"/>
      <c r="G2" s="708"/>
      <c r="H2" s="710"/>
      <c r="I2" s="711"/>
      <c r="J2" s="712"/>
      <c r="K2" s="713"/>
      <c r="L2" s="711"/>
      <c r="M2" s="714"/>
      <c r="N2" s="711"/>
      <c r="O2" s="711"/>
      <c r="P2" s="714"/>
      <c r="Q2" s="715"/>
      <c r="R2" s="715"/>
      <c r="S2" s="713"/>
      <c r="T2" s="711"/>
      <c r="U2" s="711"/>
      <c r="V2" s="714"/>
      <c r="W2" s="713"/>
      <c r="X2" s="711"/>
      <c r="Y2" s="711"/>
      <c r="Z2" s="56"/>
    </row>
    <row r="3" spans="1:33" ht="15">
      <c r="A3" s="1108" t="s">
        <v>165</v>
      </c>
      <c r="B3" s="716">
        <v>1</v>
      </c>
      <c r="C3" s="420">
        <f aca="true" t="shared" si="0" ref="C3:C34">SUM(D3:Y3)</f>
        <v>372</v>
      </c>
      <c r="D3" s="830">
        <v>72</v>
      </c>
      <c r="E3" s="336">
        <v>53</v>
      </c>
      <c r="F3" s="66">
        <v>103</v>
      </c>
      <c r="G3" s="335">
        <v>96</v>
      </c>
      <c r="H3" s="336">
        <v>48</v>
      </c>
      <c r="I3" s="595"/>
      <c r="J3" s="336"/>
      <c r="K3" s="336"/>
      <c r="L3" s="702"/>
      <c r="M3" s="596"/>
      <c r="N3" s="702"/>
      <c r="O3" s="703"/>
      <c r="P3" s="596"/>
      <c r="Q3" s="319"/>
      <c r="R3" s="718"/>
      <c r="S3" s="532"/>
      <c r="T3" s="702"/>
      <c r="U3" s="703"/>
      <c r="V3" s="596"/>
      <c r="W3" s="62"/>
      <c r="X3" s="788"/>
      <c r="Y3" s="790"/>
      <c r="AA3" s="56"/>
      <c r="AB3" s="56"/>
      <c r="AC3" s="56"/>
      <c r="AD3" s="56"/>
      <c r="AE3" s="56"/>
      <c r="AF3" s="56"/>
      <c r="AG3" s="56"/>
    </row>
    <row r="4" spans="1:33" ht="15">
      <c r="A4" s="599" t="s">
        <v>286</v>
      </c>
      <c r="B4" s="530">
        <v>2</v>
      </c>
      <c r="C4" s="421">
        <f t="shared" si="0"/>
        <v>284</v>
      </c>
      <c r="D4" s="418">
        <v>84</v>
      </c>
      <c r="E4" s="336">
        <v>59</v>
      </c>
      <c r="F4" s="66">
        <v>46</v>
      </c>
      <c r="G4" s="204">
        <v>55</v>
      </c>
      <c r="H4" s="336">
        <v>40</v>
      </c>
      <c r="I4" s="336"/>
      <c r="J4" s="336"/>
      <c r="K4" s="336"/>
      <c r="L4" s="563"/>
      <c r="M4" s="444"/>
      <c r="N4" s="563"/>
      <c r="O4" s="336"/>
      <c r="P4" s="444"/>
      <c r="Q4" s="62"/>
      <c r="R4" s="563"/>
      <c r="S4" s="742"/>
      <c r="T4" s="747"/>
      <c r="U4" s="497"/>
      <c r="V4" s="738"/>
      <c r="W4" s="62"/>
      <c r="X4" s="336"/>
      <c r="Y4" s="563"/>
      <c r="AA4" s="56"/>
      <c r="AB4" s="56"/>
      <c r="AC4" s="56"/>
      <c r="AD4" s="56"/>
      <c r="AE4" s="56"/>
      <c r="AF4" s="56"/>
      <c r="AG4" s="56"/>
    </row>
    <row r="5" spans="1:33" ht="15">
      <c r="A5" s="599" t="s">
        <v>18</v>
      </c>
      <c r="B5" s="530">
        <v>3</v>
      </c>
      <c r="C5" s="421">
        <f t="shared" si="0"/>
        <v>210</v>
      </c>
      <c r="D5" s="474">
        <v>41</v>
      </c>
      <c r="E5" s="336">
        <v>62</v>
      </c>
      <c r="F5" s="66">
        <v>45</v>
      </c>
      <c r="G5" s="444">
        <v>50</v>
      </c>
      <c r="H5" s="336">
        <v>12</v>
      </c>
      <c r="I5" s="452"/>
      <c r="J5" s="336"/>
      <c r="K5" s="336"/>
      <c r="L5" s="563"/>
      <c r="M5" s="444"/>
      <c r="N5" s="563"/>
      <c r="O5" s="452"/>
      <c r="P5" s="444"/>
      <c r="Q5" s="64"/>
      <c r="R5" s="563"/>
      <c r="S5" s="742"/>
      <c r="T5" s="747"/>
      <c r="U5" s="737"/>
      <c r="V5" s="738"/>
      <c r="W5" s="62"/>
      <c r="X5" s="71"/>
      <c r="Y5" s="520"/>
      <c r="AA5" s="56"/>
      <c r="AB5" s="56"/>
      <c r="AC5" s="56"/>
      <c r="AD5" s="56"/>
      <c r="AE5" s="56"/>
      <c r="AF5" s="56"/>
      <c r="AG5" s="56"/>
    </row>
    <row r="6" spans="1:25" s="56" customFormat="1" ht="15">
      <c r="A6" s="528" t="s">
        <v>237</v>
      </c>
      <c r="B6" s="618">
        <v>4</v>
      </c>
      <c r="C6" s="421">
        <f t="shared" si="0"/>
        <v>199</v>
      </c>
      <c r="D6" s="417">
        <v>24</v>
      </c>
      <c r="E6" s="336">
        <v>58</v>
      </c>
      <c r="F6" s="66">
        <v>49</v>
      </c>
      <c r="G6" s="444">
        <v>66</v>
      </c>
      <c r="H6" s="336">
        <v>2</v>
      </c>
      <c r="I6" s="452"/>
      <c r="J6" s="336"/>
      <c r="K6" s="336"/>
      <c r="L6" s="563"/>
      <c r="M6" s="444"/>
      <c r="N6" s="563"/>
      <c r="O6" s="336"/>
      <c r="P6" s="444"/>
      <c r="Q6" s="62"/>
      <c r="R6" s="563"/>
      <c r="S6" s="66"/>
      <c r="T6" s="563"/>
      <c r="U6" s="452"/>
      <c r="V6" s="444"/>
      <c r="W6" s="62"/>
      <c r="X6" s="768"/>
      <c r="Y6" s="750"/>
    </row>
    <row r="7" spans="1:25" ht="15">
      <c r="A7" s="526" t="s">
        <v>143</v>
      </c>
      <c r="B7" s="530">
        <v>5</v>
      </c>
      <c r="C7" s="421">
        <f t="shared" si="0"/>
        <v>161</v>
      </c>
      <c r="D7" s="417">
        <v>32</v>
      </c>
      <c r="E7" s="336">
        <v>20</v>
      </c>
      <c r="F7" s="66">
        <v>26</v>
      </c>
      <c r="G7" s="205">
        <v>29</v>
      </c>
      <c r="H7" s="336">
        <v>54</v>
      </c>
      <c r="I7" s="452"/>
      <c r="J7" s="336"/>
      <c r="K7" s="336"/>
      <c r="L7" s="563"/>
      <c r="M7" s="444"/>
      <c r="N7" s="563"/>
      <c r="O7" s="452"/>
      <c r="P7" s="444"/>
      <c r="Q7" s="64"/>
      <c r="R7" s="563"/>
      <c r="S7" s="742"/>
      <c r="T7" s="747"/>
      <c r="U7" s="737"/>
      <c r="V7" s="738"/>
      <c r="W7" s="62"/>
      <c r="X7" s="767"/>
      <c r="Y7" s="746"/>
    </row>
    <row r="8" spans="1:33" s="56" customFormat="1" ht="15">
      <c r="A8" s="527" t="s">
        <v>7</v>
      </c>
      <c r="B8" s="530">
        <v>6</v>
      </c>
      <c r="C8" s="421">
        <f t="shared" si="0"/>
        <v>154</v>
      </c>
      <c r="D8" s="417">
        <v>18</v>
      </c>
      <c r="E8" s="336">
        <v>37</v>
      </c>
      <c r="F8" s="66">
        <v>26</v>
      </c>
      <c r="G8" s="205">
        <v>51</v>
      </c>
      <c r="H8" s="336">
        <v>22</v>
      </c>
      <c r="I8" s="336"/>
      <c r="J8" s="336"/>
      <c r="K8" s="336"/>
      <c r="L8" s="563"/>
      <c r="M8" s="444"/>
      <c r="N8" s="627"/>
      <c r="O8" s="628"/>
      <c r="P8" s="629"/>
      <c r="Q8" s="62"/>
      <c r="R8" s="563"/>
      <c r="S8" s="66"/>
      <c r="T8" s="563"/>
      <c r="U8" s="452"/>
      <c r="V8" s="444"/>
      <c r="W8" s="62"/>
      <c r="X8" s="73"/>
      <c r="Y8" s="521"/>
      <c r="Z8" s="5"/>
      <c r="AD8" s="5"/>
      <c r="AG8" s="5"/>
    </row>
    <row r="9" spans="1:25" s="56" customFormat="1" ht="15">
      <c r="A9" s="599" t="s">
        <v>269</v>
      </c>
      <c r="B9" s="530">
        <v>7</v>
      </c>
      <c r="C9" s="421">
        <f t="shared" si="0"/>
        <v>146</v>
      </c>
      <c r="D9" s="417">
        <v>35</v>
      </c>
      <c r="E9" s="336">
        <v>26</v>
      </c>
      <c r="F9" s="66">
        <v>46</v>
      </c>
      <c r="G9" s="205">
        <v>39</v>
      </c>
      <c r="H9" s="336"/>
      <c r="I9" s="336"/>
      <c r="J9" s="336"/>
      <c r="K9" s="336"/>
      <c r="L9" s="563"/>
      <c r="M9" s="444"/>
      <c r="N9" s="41"/>
      <c r="O9" s="493"/>
      <c r="P9" s="496"/>
      <c r="Q9" s="495"/>
      <c r="R9" s="496"/>
      <c r="S9" s="496"/>
      <c r="T9" s="495"/>
      <c r="U9" s="493"/>
      <c r="V9" s="493"/>
      <c r="W9" s="62"/>
      <c r="X9" s="71"/>
      <c r="Y9" s="520"/>
    </row>
    <row r="10" spans="1:33" ht="15">
      <c r="A10" s="528" t="s">
        <v>264</v>
      </c>
      <c r="B10" s="530">
        <v>8</v>
      </c>
      <c r="C10" s="421">
        <f t="shared" si="0"/>
        <v>142</v>
      </c>
      <c r="D10" s="417">
        <v>20</v>
      </c>
      <c r="E10" s="336">
        <v>20</v>
      </c>
      <c r="F10" s="66">
        <v>31</v>
      </c>
      <c r="G10" s="205">
        <v>61</v>
      </c>
      <c r="H10" s="336">
        <v>10</v>
      </c>
      <c r="I10" s="336"/>
      <c r="J10" s="336"/>
      <c r="K10" s="336"/>
      <c r="L10" s="563"/>
      <c r="M10" s="444"/>
      <c r="N10" s="563"/>
      <c r="O10" s="336"/>
      <c r="P10" s="444"/>
      <c r="Q10" s="62"/>
      <c r="R10" s="563"/>
      <c r="S10" s="62"/>
      <c r="T10" s="520"/>
      <c r="U10" s="71"/>
      <c r="V10" s="204"/>
      <c r="W10" s="62"/>
      <c r="X10" s="73"/>
      <c r="Y10" s="521"/>
      <c r="AA10" s="56"/>
      <c r="AB10" s="56"/>
      <c r="AC10" s="56"/>
      <c r="AD10" s="56"/>
      <c r="AE10" s="56"/>
      <c r="AF10" s="56"/>
      <c r="AG10" s="56"/>
    </row>
    <row r="11" spans="1:33" ht="15">
      <c r="A11" s="526" t="s">
        <v>267</v>
      </c>
      <c r="B11" s="530">
        <v>9</v>
      </c>
      <c r="C11" s="421">
        <f t="shared" si="0"/>
        <v>136</v>
      </c>
      <c r="D11" s="417">
        <v>31</v>
      </c>
      <c r="E11" s="336">
        <v>28</v>
      </c>
      <c r="F11" s="66">
        <v>38</v>
      </c>
      <c r="G11" s="205">
        <v>39</v>
      </c>
      <c r="H11" s="336"/>
      <c r="I11" s="262"/>
      <c r="J11" s="336"/>
      <c r="K11" s="336"/>
      <c r="L11" s="561"/>
      <c r="M11" s="598"/>
      <c r="N11" s="563"/>
      <c r="O11" s="452"/>
      <c r="P11" s="444"/>
      <c r="Q11" s="655"/>
      <c r="R11" s="563"/>
      <c r="S11" s="531"/>
      <c r="T11" s="754"/>
      <c r="U11" s="755"/>
      <c r="V11" s="756"/>
      <c r="W11" s="62"/>
      <c r="X11" s="73"/>
      <c r="Y11" s="521"/>
      <c r="Z11" s="597"/>
      <c r="AA11" s="597"/>
      <c r="AB11" s="597"/>
      <c r="AC11" s="597"/>
      <c r="AD11" s="597"/>
      <c r="AE11" s="597"/>
      <c r="AF11" s="597"/>
      <c r="AG11" s="597"/>
    </row>
    <row r="12" spans="1:33" ht="15">
      <c r="A12" s="529" t="s">
        <v>168</v>
      </c>
      <c r="B12" s="618">
        <v>10</v>
      </c>
      <c r="C12" s="421">
        <f t="shared" si="0"/>
        <v>113</v>
      </c>
      <c r="D12" s="417">
        <v>12</v>
      </c>
      <c r="E12" s="336">
        <v>27</v>
      </c>
      <c r="F12" s="66">
        <v>14</v>
      </c>
      <c r="G12" s="205">
        <v>20</v>
      </c>
      <c r="H12" s="336">
        <v>40</v>
      </c>
      <c r="I12" s="493"/>
      <c r="J12" s="336"/>
      <c r="K12" s="336"/>
      <c r="L12" s="493"/>
      <c r="M12" s="493"/>
      <c r="N12" s="627"/>
      <c r="O12" s="452"/>
      <c r="P12" s="444"/>
      <c r="Q12" s="62"/>
      <c r="R12" s="563"/>
      <c r="S12" s="66"/>
      <c r="T12" s="563"/>
      <c r="U12" s="452"/>
      <c r="V12" s="444"/>
      <c r="W12" s="62"/>
      <c r="X12" s="64"/>
      <c r="Y12" s="521"/>
      <c r="AD12" s="56"/>
      <c r="AG12" s="56"/>
    </row>
    <row r="13" spans="1:25" s="56" customFormat="1" ht="15">
      <c r="A13" s="528" t="s">
        <v>271</v>
      </c>
      <c r="B13" s="530">
        <v>11</v>
      </c>
      <c r="C13" s="421">
        <f t="shared" si="0"/>
        <v>83</v>
      </c>
      <c r="D13" s="417">
        <v>12</v>
      </c>
      <c r="E13" s="336">
        <v>10</v>
      </c>
      <c r="F13" s="66">
        <v>26</v>
      </c>
      <c r="G13" s="444">
        <v>8</v>
      </c>
      <c r="H13" s="336">
        <v>27</v>
      </c>
      <c r="I13" s="452"/>
      <c r="J13" s="336"/>
      <c r="K13" s="336"/>
      <c r="L13" s="563"/>
      <c r="M13" s="444"/>
      <c r="N13" s="563"/>
      <c r="O13" s="452"/>
      <c r="P13" s="444"/>
      <c r="Q13" s="62"/>
      <c r="R13" s="496"/>
      <c r="S13" s="66"/>
      <c r="T13" s="563"/>
      <c r="U13" s="452"/>
      <c r="V13" s="444"/>
      <c r="W13" s="62"/>
      <c r="X13" s="336"/>
      <c r="Y13" s="563"/>
    </row>
    <row r="14" spans="1:33" s="597" customFormat="1" ht="15">
      <c r="A14" s="599" t="s">
        <v>257</v>
      </c>
      <c r="B14" s="530">
        <v>12</v>
      </c>
      <c r="C14" s="421">
        <f t="shared" si="0"/>
        <v>78</v>
      </c>
      <c r="D14" s="417">
        <v>10</v>
      </c>
      <c r="E14" s="336">
        <v>18</v>
      </c>
      <c r="F14" s="66">
        <v>30</v>
      </c>
      <c r="G14" s="204">
        <v>20</v>
      </c>
      <c r="H14" s="336"/>
      <c r="I14" s="493"/>
      <c r="J14" s="336"/>
      <c r="K14" s="336"/>
      <c r="L14" s="493"/>
      <c r="M14" s="493"/>
      <c r="N14" s="563"/>
      <c r="O14" s="452"/>
      <c r="P14" s="496"/>
      <c r="Q14" s="64"/>
      <c r="R14" s="496"/>
      <c r="S14" s="66"/>
      <c r="T14" s="563"/>
      <c r="U14" s="452"/>
      <c r="V14" s="444"/>
      <c r="W14" s="62"/>
      <c r="X14" s="336"/>
      <c r="Y14" s="563"/>
      <c r="Z14" s="56"/>
      <c r="AA14" s="56"/>
      <c r="AB14" s="56"/>
      <c r="AC14" s="56"/>
      <c r="AD14" s="56"/>
      <c r="AE14" s="56"/>
      <c r="AF14" s="56"/>
      <c r="AG14" s="56"/>
    </row>
    <row r="15" spans="1:33" s="56" customFormat="1" ht="15">
      <c r="A15" s="526" t="s">
        <v>281</v>
      </c>
      <c r="B15" s="530">
        <v>13</v>
      </c>
      <c r="C15" s="421">
        <f t="shared" si="0"/>
        <v>77</v>
      </c>
      <c r="D15" s="417">
        <v>20</v>
      </c>
      <c r="E15" s="336"/>
      <c r="F15" s="66">
        <v>24</v>
      </c>
      <c r="G15" s="205">
        <v>33</v>
      </c>
      <c r="H15" s="336"/>
      <c r="I15" s="336"/>
      <c r="J15" s="336"/>
      <c r="K15" s="336"/>
      <c r="L15" s="563"/>
      <c r="M15" s="444"/>
      <c r="N15" s="598"/>
      <c r="O15" s="598"/>
      <c r="P15" s="598"/>
      <c r="Q15" s="598"/>
      <c r="R15" s="598"/>
      <c r="S15" s="62"/>
      <c r="T15" s="520"/>
      <c r="U15" s="71"/>
      <c r="V15" s="204"/>
      <c r="W15" s="62"/>
      <c r="X15" s="71"/>
      <c r="Y15" s="520"/>
      <c r="Z15" s="597"/>
      <c r="AA15" s="597"/>
      <c r="AB15" s="597"/>
      <c r="AC15" s="597"/>
      <c r="AD15" s="597"/>
      <c r="AE15" s="597"/>
      <c r="AF15" s="597"/>
      <c r="AG15" s="597"/>
    </row>
    <row r="16" spans="1:33" s="597" customFormat="1" ht="15">
      <c r="A16" s="528" t="s">
        <v>263</v>
      </c>
      <c r="B16" s="530">
        <v>14</v>
      </c>
      <c r="C16" s="421">
        <f t="shared" si="0"/>
        <v>60</v>
      </c>
      <c r="D16" s="417">
        <v>2</v>
      </c>
      <c r="E16" s="336">
        <v>8</v>
      </c>
      <c r="F16" s="66">
        <v>20</v>
      </c>
      <c r="G16" s="205">
        <v>15</v>
      </c>
      <c r="H16" s="336">
        <v>15</v>
      </c>
      <c r="I16" s="493"/>
      <c r="J16" s="336"/>
      <c r="K16" s="336"/>
      <c r="L16" s="561"/>
      <c r="M16" s="493"/>
      <c r="N16" s="563"/>
      <c r="O16" s="452"/>
      <c r="P16" s="444"/>
      <c r="Q16" s="64"/>
      <c r="R16" s="563"/>
      <c r="S16" s="531"/>
      <c r="T16" s="754"/>
      <c r="U16" s="755"/>
      <c r="V16" s="756"/>
      <c r="W16" s="62"/>
      <c r="X16" s="73"/>
      <c r="Y16" s="521"/>
      <c r="Z16" s="56"/>
      <c r="AA16" s="56"/>
      <c r="AB16" s="56"/>
      <c r="AC16" s="56"/>
      <c r="AD16" s="56"/>
      <c r="AE16" s="56"/>
      <c r="AF16" s="56"/>
      <c r="AG16" s="56"/>
    </row>
    <row r="17" spans="1:25" s="597" customFormat="1" ht="15">
      <c r="A17" s="599" t="s">
        <v>537</v>
      </c>
      <c r="B17" s="530">
        <v>15</v>
      </c>
      <c r="C17" s="421">
        <f t="shared" si="0"/>
        <v>45</v>
      </c>
      <c r="D17" s="417">
        <v>10</v>
      </c>
      <c r="E17" s="336"/>
      <c r="F17" s="66">
        <v>15</v>
      </c>
      <c r="G17" s="205">
        <v>20</v>
      </c>
      <c r="H17" s="336"/>
      <c r="I17" s="452"/>
      <c r="J17" s="336"/>
      <c r="K17" s="336"/>
      <c r="L17" s="563"/>
      <c r="M17" s="444"/>
      <c r="N17" s="598"/>
      <c r="O17" s="598"/>
      <c r="P17" s="598"/>
      <c r="Q17" s="598"/>
      <c r="R17" s="598"/>
      <c r="S17" s="598"/>
      <c r="T17" s="598"/>
      <c r="U17" s="598"/>
      <c r="V17" s="598"/>
      <c r="W17" s="62"/>
      <c r="X17" s="336"/>
      <c r="Y17" s="563"/>
    </row>
    <row r="18" spans="1:25" s="597" customFormat="1" ht="15">
      <c r="A18" s="630" t="s">
        <v>215</v>
      </c>
      <c r="B18" s="618">
        <v>16</v>
      </c>
      <c r="C18" s="421">
        <f t="shared" si="0"/>
        <v>40</v>
      </c>
      <c r="D18" s="417">
        <v>6</v>
      </c>
      <c r="E18" s="336">
        <v>12</v>
      </c>
      <c r="F18" s="66">
        <v>8</v>
      </c>
      <c r="G18" s="205">
        <v>14</v>
      </c>
      <c r="H18" s="336"/>
      <c r="I18" s="336"/>
      <c r="J18" s="336"/>
      <c r="K18" s="336"/>
      <c r="L18" s="563"/>
      <c r="M18" s="444"/>
      <c r="N18" s="563"/>
      <c r="O18" s="336"/>
      <c r="P18" s="444"/>
      <c r="Q18" s="598"/>
      <c r="R18" s="598"/>
      <c r="S18" s="598"/>
      <c r="T18" s="598"/>
      <c r="U18" s="598"/>
      <c r="V18" s="598"/>
      <c r="W18" s="62"/>
      <c r="X18" s="71"/>
      <c r="Y18" s="520"/>
    </row>
    <row r="19" spans="1:25" s="597" customFormat="1" ht="15">
      <c r="A19" s="528" t="s">
        <v>584</v>
      </c>
      <c r="B19" s="530">
        <v>17</v>
      </c>
      <c r="C19" s="421">
        <f t="shared" si="0"/>
        <v>35</v>
      </c>
      <c r="D19" s="474"/>
      <c r="E19" s="336"/>
      <c r="F19" s="66"/>
      <c r="G19" s="205"/>
      <c r="H19" s="336">
        <v>35</v>
      </c>
      <c r="I19" s="598"/>
      <c r="J19" s="336"/>
      <c r="K19" s="336"/>
      <c r="L19" s="563"/>
      <c r="M19" s="444"/>
      <c r="N19" s="598"/>
      <c r="O19" s="598"/>
      <c r="P19" s="598"/>
      <c r="Q19" s="598"/>
      <c r="R19" s="598"/>
      <c r="S19" s="66"/>
      <c r="T19" s="563"/>
      <c r="U19" s="336"/>
      <c r="V19" s="444"/>
      <c r="W19" s="62"/>
      <c r="X19" s="71"/>
      <c r="Y19" s="520"/>
    </row>
    <row r="20" spans="1:33" s="597" customFormat="1" ht="15">
      <c r="A20" s="1105" t="s">
        <v>265</v>
      </c>
      <c r="B20" s="530">
        <v>18</v>
      </c>
      <c r="C20" s="421">
        <f t="shared" si="0"/>
        <v>34</v>
      </c>
      <c r="D20" s="417">
        <v>12</v>
      </c>
      <c r="E20" s="336"/>
      <c r="F20" s="66">
        <v>12</v>
      </c>
      <c r="G20" s="205">
        <v>10</v>
      </c>
      <c r="H20" s="336"/>
      <c r="I20" s="259"/>
      <c r="J20" s="336"/>
      <c r="K20" s="336"/>
      <c r="L20" s="259"/>
      <c r="M20" s="627"/>
      <c r="N20" s="628"/>
      <c r="O20" s="629"/>
      <c r="P20" s="261"/>
      <c r="Q20" s="655"/>
      <c r="R20" s="563"/>
      <c r="S20" s="241"/>
      <c r="T20" s="259"/>
      <c r="U20" s="259"/>
      <c r="V20" s="270"/>
      <c r="W20" s="62"/>
      <c r="X20" s="259"/>
      <c r="Y20" s="259"/>
      <c r="Z20" s="56"/>
      <c r="AA20" s="56"/>
      <c r="AB20" s="56"/>
      <c r="AC20" s="56"/>
      <c r="AD20" s="56"/>
      <c r="AE20" s="56"/>
      <c r="AF20" s="56"/>
      <c r="AG20" s="56"/>
    </row>
    <row r="21" spans="1:33" s="597" customFormat="1" ht="15">
      <c r="A21" s="599" t="s">
        <v>536</v>
      </c>
      <c r="B21" s="530">
        <v>19</v>
      </c>
      <c r="C21" s="421">
        <f t="shared" si="0"/>
        <v>28</v>
      </c>
      <c r="D21" s="417">
        <v>4</v>
      </c>
      <c r="E21" s="336"/>
      <c r="F21" s="66">
        <v>8</v>
      </c>
      <c r="G21" s="205">
        <v>10</v>
      </c>
      <c r="H21" s="336">
        <v>6</v>
      </c>
      <c r="I21" s="212"/>
      <c r="J21" s="336"/>
      <c r="K21" s="336"/>
      <c r="L21" s="212"/>
      <c r="M21" s="214"/>
      <c r="N21" s="563"/>
      <c r="O21" s="452"/>
      <c r="P21" s="261"/>
      <c r="Q21" s="64"/>
      <c r="R21" s="262"/>
      <c r="S21" s="241"/>
      <c r="T21" s="212"/>
      <c r="U21" s="212"/>
      <c r="V21" s="214"/>
      <c r="W21" s="62"/>
      <c r="X21" s="336"/>
      <c r="Y21" s="563"/>
      <c r="Z21" s="56"/>
      <c r="AA21" s="56"/>
      <c r="AB21" s="56"/>
      <c r="AC21" s="56"/>
      <c r="AD21" s="56"/>
      <c r="AE21" s="56"/>
      <c r="AF21" s="56"/>
      <c r="AG21" s="56"/>
    </row>
    <row r="22" spans="1:33" ht="15">
      <c r="A22" s="528" t="s">
        <v>538</v>
      </c>
      <c r="B22" s="530">
        <v>20</v>
      </c>
      <c r="C22" s="421">
        <f t="shared" si="0"/>
        <v>18</v>
      </c>
      <c r="D22" s="417">
        <v>18</v>
      </c>
      <c r="E22" s="336"/>
      <c r="F22" s="66"/>
      <c r="G22" s="205"/>
      <c r="H22" s="336"/>
      <c r="I22" s="336"/>
      <c r="J22" s="336"/>
      <c r="K22" s="336"/>
      <c r="L22" s="563"/>
      <c r="M22" s="444"/>
      <c r="N22" s="598"/>
      <c r="O22" s="598"/>
      <c r="P22" s="598"/>
      <c r="Q22" s="598"/>
      <c r="R22" s="598"/>
      <c r="S22" s="598"/>
      <c r="T22" s="598"/>
      <c r="U22" s="598"/>
      <c r="V22" s="598"/>
      <c r="W22" s="62"/>
      <c r="X22" s="598"/>
      <c r="Y22" s="598"/>
      <c r="Z22" s="597"/>
      <c r="AA22" s="597"/>
      <c r="AB22" s="597"/>
      <c r="AC22" s="597"/>
      <c r="AD22" s="597"/>
      <c r="AE22" s="597"/>
      <c r="AF22" s="597"/>
      <c r="AG22" s="597"/>
    </row>
    <row r="23" spans="1:25" s="597" customFormat="1" ht="15">
      <c r="A23" s="599" t="s">
        <v>603</v>
      </c>
      <c r="B23" s="530">
        <v>21</v>
      </c>
      <c r="C23" s="421">
        <f t="shared" si="0"/>
        <v>15</v>
      </c>
      <c r="D23" s="418"/>
      <c r="E23" s="71"/>
      <c r="F23" s="62"/>
      <c r="G23" s="205"/>
      <c r="H23" s="336">
        <v>15</v>
      </c>
      <c r="I23" s="452"/>
      <c r="J23" s="336"/>
      <c r="K23" s="336"/>
      <c r="L23" s="563"/>
      <c r="M23" s="444"/>
      <c r="N23" s="598"/>
      <c r="O23" s="598"/>
      <c r="P23" s="598"/>
      <c r="Q23" s="598"/>
      <c r="R23" s="598"/>
      <c r="S23" s="598"/>
      <c r="T23" s="598"/>
      <c r="U23" s="598"/>
      <c r="V23" s="598"/>
      <c r="W23" s="62"/>
      <c r="X23" s="336"/>
      <c r="Y23" s="563"/>
    </row>
    <row r="24" spans="1:25" s="597" customFormat="1" ht="15">
      <c r="A24" s="630" t="s">
        <v>595</v>
      </c>
      <c r="B24" s="618">
        <v>21</v>
      </c>
      <c r="C24" s="421">
        <f t="shared" si="0"/>
        <v>15</v>
      </c>
      <c r="D24" s="690"/>
      <c r="E24" s="598"/>
      <c r="F24" s="598"/>
      <c r="G24" s="598"/>
      <c r="H24" s="336">
        <v>15</v>
      </c>
      <c r="I24" s="598"/>
      <c r="J24" s="336"/>
      <c r="K24" s="336"/>
      <c r="L24" s="561"/>
      <c r="M24" s="598"/>
      <c r="N24" s="627"/>
      <c r="O24" s="598"/>
      <c r="P24" s="598"/>
      <c r="Q24" s="662"/>
      <c r="R24" s="598"/>
      <c r="S24" s="531"/>
      <c r="T24" s="754"/>
      <c r="U24" s="755"/>
      <c r="V24" s="756"/>
      <c r="W24" s="62"/>
      <c r="X24" s="598"/>
      <c r="Y24" s="598"/>
    </row>
    <row r="25" spans="1:33" s="597" customFormat="1" ht="15">
      <c r="A25" s="630" t="s">
        <v>277</v>
      </c>
      <c r="B25" s="530">
        <v>23</v>
      </c>
      <c r="C25" s="421">
        <f t="shared" si="0"/>
        <v>11</v>
      </c>
      <c r="D25" s="417">
        <v>2</v>
      </c>
      <c r="E25" s="336">
        <v>8</v>
      </c>
      <c r="F25" s="66"/>
      <c r="G25" s="205">
        <v>1</v>
      </c>
      <c r="H25" s="336"/>
      <c r="I25" s="493"/>
      <c r="J25" s="336"/>
      <c r="K25" s="336"/>
      <c r="L25" s="493"/>
      <c r="M25" s="493"/>
      <c r="N25" s="41"/>
      <c r="O25" s="493"/>
      <c r="P25" s="496"/>
      <c r="Q25" s="495"/>
      <c r="R25" s="496"/>
      <c r="S25" s="531"/>
      <c r="T25" s="754"/>
      <c r="U25" s="755"/>
      <c r="V25" s="756"/>
      <c r="W25" s="62"/>
      <c r="X25" s="768"/>
      <c r="Y25" s="750"/>
      <c r="Z25" s="56"/>
      <c r="AA25" s="56"/>
      <c r="AB25" s="56"/>
      <c r="AC25" s="56"/>
      <c r="AD25" s="56"/>
      <c r="AE25" s="56"/>
      <c r="AF25" s="56"/>
      <c r="AG25" s="56"/>
    </row>
    <row r="26" spans="1:33" ht="15">
      <c r="A26" s="527" t="s">
        <v>602</v>
      </c>
      <c r="B26" s="530">
        <v>24</v>
      </c>
      <c r="C26" s="421">
        <f t="shared" si="0"/>
        <v>8</v>
      </c>
      <c r="D26" s="605"/>
      <c r="E26" s="336"/>
      <c r="F26" s="66"/>
      <c r="G26" s="205"/>
      <c r="H26" s="336">
        <v>8</v>
      </c>
      <c r="I26" s="493"/>
      <c r="J26" s="336"/>
      <c r="K26" s="336"/>
      <c r="L26" s="493"/>
      <c r="M26" s="493"/>
      <c r="N26" s="563"/>
      <c r="O26" s="452"/>
      <c r="P26" s="444"/>
      <c r="Q26" s="495"/>
      <c r="R26" s="563"/>
      <c r="S26" s="496"/>
      <c r="T26" s="495"/>
      <c r="U26" s="493"/>
      <c r="V26" s="493"/>
      <c r="W26" s="62"/>
      <c r="X26" s="495"/>
      <c r="Y26" s="493"/>
      <c r="AA26" s="56"/>
      <c r="AB26" s="56"/>
      <c r="AC26" s="56"/>
      <c r="AD26" s="56"/>
      <c r="AE26" s="56"/>
      <c r="AF26" s="56"/>
      <c r="AG26" s="56"/>
    </row>
    <row r="27" spans="1:33" s="597" customFormat="1" ht="15">
      <c r="A27" s="528" t="s">
        <v>576</v>
      </c>
      <c r="B27" s="530">
        <v>24</v>
      </c>
      <c r="C27" s="421">
        <f t="shared" si="0"/>
        <v>8</v>
      </c>
      <c r="D27" s="474"/>
      <c r="E27" s="336"/>
      <c r="F27" s="66"/>
      <c r="G27" s="205"/>
      <c r="H27" s="336">
        <v>8</v>
      </c>
      <c r="I27" s="493"/>
      <c r="J27" s="336"/>
      <c r="K27" s="336"/>
      <c r="L27" s="561"/>
      <c r="M27" s="493"/>
      <c r="N27" s="563"/>
      <c r="O27" s="452"/>
      <c r="P27" s="444"/>
      <c r="Q27" s="64"/>
      <c r="R27" s="563"/>
      <c r="S27" s="531"/>
      <c r="T27" s="754"/>
      <c r="U27" s="755"/>
      <c r="V27" s="756"/>
      <c r="W27" s="62"/>
      <c r="X27" s="336"/>
      <c r="Y27" s="563"/>
      <c r="Z27" s="56"/>
      <c r="AA27" s="56"/>
      <c r="AB27" s="56"/>
      <c r="AC27" s="56"/>
      <c r="AD27" s="56"/>
      <c r="AE27" s="56"/>
      <c r="AF27" s="56"/>
      <c r="AG27" s="56"/>
    </row>
    <row r="28" spans="1:33" ht="15">
      <c r="A28" s="528" t="s">
        <v>272</v>
      </c>
      <c r="B28" s="530">
        <v>26</v>
      </c>
      <c r="C28" s="421">
        <f t="shared" si="0"/>
        <v>6</v>
      </c>
      <c r="D28" s="417"/>
      <c r="E28" s="336"/>
      <c r="F28" s="66"/>
      <c r="G28" s="205">
        <v>6</v>
      </c>
      <c r="H28" s="336"/>
      <c r="I28" s="452"/>
      <c r="J28" s="336"/>
      <c r="K28" s="336"/>
      <c r="L28" s="563"/>
      <c r="M28" s="444"/>
      <c r="N28" s="563"/>
      <c r="O28" s="336"/>
      <c r="P28" s="444"/>
      <c r="Q28" s="62"/>
      <c r="R28" s="563"/>
      <c r="S28" s="531"/>
      <c r="T28" s="754"/>
      <c r="U28" s="755"/>
      <c r="V28" s="756"/>
      <c r="W28" s="62"/>
      <c r="X28" s="767"/>
      <c r="Y28" s="746"/>
      <c r="AA28" s="56"/>
      <c r="AB28" s="56"/>
      <c r="AC28" s="56"/>
      <c r="AD28" s="56"/>
      <c r="AE28" s="56"/>
      <c r="AF28" s="56"/>
      <c r="AG28" s="56"/>
    </row>
    <row r="29" spans="1:33" ht="15">
      <c r="A29" s="527" t="s">
        <v>284</v>
      </c>
      <c r="B29" s="530">
        <v>26</v>
      </c>
      <c r="C29" s="421">
        <f t="shared" si="0"/>
        <v>6</v>
      </c>
      <c r="D29" s="641"/>
      <c r="E29" s="336">
        <v>6</v>
      </c>
      <c r="F29" s="66"/>
      <c r="G29" s="205"/>
      <c r="H29" s="336"/>
      <c r="I29" s="336"/>
      <c r="J29" s="336"/>
      <c r="K29" s="336"/>
      <c r="L29" s="563"/>
      <c r="M29" s="444"/>
      <c r="N29" s="598"/>
      <c r="O29" s="598"/>
      <c r="P29" s="598"/>
      <c r="Q29" s="598"/>
      <c r="R29" s="598"/>
      <c r="S29" s="598"/>
      <c r="T29" s="598"/>
      <c r="U29" s="598"/>
      <c r="V29" s="598"/>
      <c r="W29" s="62"/>
      <c r="X29" s="598"/>
      <c r="Y29" s="598"/>
      <c r="Z29" s="597"/>
      <c r="AA29" s="597"/>
      <c r="AB29" s="597"/>
      <c r="AC29" s="597"/>
      <c r="AD29" s="597"/>
      <c r="AE29" s="597"/>
      <c r="AF29" s="597"/>
      <c r="AG29" s="597"/>
    </row>
    <row r="30" spans="1:33" ht="15">
      <c r="A30" s="526"/>
      <c r="B30" s="618">
        <v>28</v>
      </c>
      <c r="C30" s="421">
        <f t="shared" si="0"/>
        <v>0</v>
      </c>
      <c r="D30" s="665"/>
      <c r="E30" s="598"/>
      <c r="F30" s="598"/>
      <c r="G30" s="598"/>
      <c r="H30" s="336"/>
      <c r="I30" s="598"/>
      <c r="J30" s="336"/>
      <c r="K30" s="336"/>
      <c r="L30" s="563"/>
      <c r="M30" s="444"/>
      <c r="N30" s="598"/>
      <c r="O30" s="598"/>
      <c r="P30" s="598"/>
      <c r="Q30" s="598"/>
      <c r="R30" s="598"/>
      <c r="S30" s="598"/>
      <c r="T30" s="598"/>
      <c r="U30" s="598"/>
      <c r="V30" s="598"/>
      <c r="W30" s="62"/>
      <c r="X30" s="767"/>
      <c r="Y30" s="746"/>
      <c r="Z30" s="597"/>
      <c r="AA30" s="597"/>
      <c r="AB30" s="597"/>
      <c r="AC30" s="597"/>
      <c r="AD30" s="597"/>
      <c r="AE30" s="597"/>
      <c r="AF30" s="597"/>
      <c r="AG30" s="597"/>
    </row>
    <row r="31" spans="1:25" s="56" customFormat="1" ht="15">
      <c r="A31" s="528"/>
      <c r="B31" s="530">
        <v>28</v>
      </c>
      <c r="C31" s="421">
        <f t="shared" si="0"/>
        <v>0</v>
      </c>
      <c r="D31" s="474"/>
      <c r="E31" s="452"/>
      <c r="F31" s="66"/>
      <c r="G31" s="444"/>
      <c r="H31" s="336"/>
      <c r="I31" s="493"/>
      <c r="J31" s="336"/>
      <c r="K31" s="336"/>
      <c r="L31" s="561"/>
      <c r="M31" s="493"/>
      <c r="N31" s="627"/>
      <c r="O31" s="628"/>
      <c r="P31" s="629"/>
      <c r="Q31" s="495"/>
      <c r="R31" s="496"/>
      <c r="S31" s="62"/>
      <c r="T31" s="520"/>
      <c r="U31" s="71"/>
      <c r="V31" s="204"/>
      <c r="W31" s="62"/>
      <c r="X31" s="71"/>
      <c r="Y31" s="520"/>
    </row>
    <row r="32" spans="1:33" ht="15">
      <c r="A32" s="529"/>
      <c r="B32" s="530"/>
      <c r="C32" s="421">
        <f t="shared" si="0"/>
        <v>0</v>
      </c>
      <c r="D32" s="417"/>
      <c r="E32" s="73"/>
      <c r="F32" s="64"/>
      <c r="G32" s="205"/>
      <c r="H32" s="336"/>
      <c r="I32" s="493"/>
      <c r="J32" s="336"/>
      <c r="K32" s="336"/>
      <c r="L32" s="493"/>
      <c r="M32" s="493"/>
      <c r="N32" s="627"/>
      <c r="O32" s="628"/>
      <c r="P32" s="629"/>
      <c r="Q32" s="64"/>
      <c r="R32" s="496"/>
      <c r="S32" s="496"/>
      <c r="T32" s="495"/>
      <c r="U32" s="493"/>
      <c r="V32" s="493"/>
      <c r="W32" s="62"/>
      <c r="X32" s="495"/>
      <c r="Y32" s="493"/>
      <c r="AA32" s="56"/>
      <c r="AB32" s="56"/>
      <c r="AC32" s="56"/>
      <c r="AD32" s="56"/>
      <c r="AE32" s="56"/>
      <c r="AF32" s="56"/>
      <c r="AG32" s="56"/>
    </row>
    <row r="33" spans="1:25" s="56" customFormat="1" ht="15">
      <c r="A33" s="528"/>
      <c r="B33" s="530"/>
      <c r="C33" s="421">
        <f t="shared" si="0"/>
        <v>0</v>
      </c>
      <c r="D33" s="474"/>
      <c r="E33" s="452"/>
      <c r="F33" s="66"/>
      <c r="G33" s="444"/>
      <c r="H33" s="336"/>
      <c r="I33" s="493"/>
      <c r="J33" s="336"/>
      <c r="K33" s="336"/>
      <c r="L33" s="493"/>
      <c r="M33" s="493"/>
      <c r="N33" s="41"/>
      <c r="O33" s="493"/>
      <c r="P33" s="496"/>
      <c r="Q33" s="41"/>
      <c r="R33" s="563"/>
      <c r="S33" s="531"/>
      <c r="T33" s="754"/>
      <c r="U33" s="755"/>
      <c r="V33" s="756"/>
      <c r="W33" s="62"/>
      <c r="X33" s="495"/>
      <c r="Y33" s="493"/>
    </row>
    <row r="34" spans="1:33" s="56" customFormat="1" ht="15">
      <c r="A34" s="599"/>
      <c r="B34" s="530"/>
      <c r="C34" s="421">
        <f t="shared" si="0"/>
        <v>0</v>
      </c>
      <c r="D34" s="690"/>
      <c r="E34" s="598"/>
      <c r="F34" s="598"/>
      <c r="G34" s="598"/>
      <c r="H34" s="336"/>
      <c r="I34" s="336"/>
      <c r="J34" s="336"/>
      <c r="K34" s="336"/>
      <c r="L34" s="563"/>
      <c r="M34" s="444"/>
      <c r="N34" s="598"/>
      <c r="O34" s="598"/>
      <c r="P34" s="598"/>
      <c r="Q34" s="598"/>
      <c r="R34" s="598"/>
      <c r="S34" s="598"/>
      <c r="T34" s="598"/>
      <c r="U34" s="598"/>
      <c r="V34" s="598"/>
      <c r="W34" s="62"/>
      <c r="X34" s="789"/>
      <c r="Y34" s="789"/>
      <c r="Z34" s="597"/>
      <c r="AA34" s="597"/>
      <c r="AB34" s="597"/>
      <c r="AC34" s="597"/>
      <c r="AD34" s="597"/>
      <c r="AE34" s="597"/>
      <c r="AF34" s="597"/>
      <c r="AG34" s="597"/>
    </row>
    <row r="35" spans="1:25" s="56" customFormat="1" ht="15">
      <c r="A35" s="526"/>
      <c r="B35" s="530"/>
      <c r="C35" s="421">
        <f aca="true" t="shared" si="1" ref="C35:C60">SUM(D35:Y35)</f>
        <v>0</v>
      </c>
      <c r="D35" s="417"/>
      <c r="E35" s="73"/>
      <c r="F35" s="64"/>
      <c r="G35" s="205"/>
      <c r="H35" s="66"/>
      <c r="I35" s="336"/>
      <c r="J35" s="336"/>
      <c r="K35" s="336"/>
      <c r="L35" s="563"/>
      <c r="M35" s="444"/>
      <c r="N35" s="563"/>
      <c r="O35" s="452"/>
      <c r="P35" s="444"/>
      <c r="Q35" s="62"/>
      <c r="R35" s="563"/>
      <c r="S35" s="531"/>
      <c r="T35" s="754"/>
      <c r="U35" s="755"/>
      <c r="V35" s="756"/>
      <c r="W35" s="62"/>
      <c r="X35" s="787"/>
      <c r="Y35" s="786"/>
    </row>
    <row r="36" spans="1:33" s="56" customFormat="1" ht="15">
      <c r="A36" s="526"/>
      <c r="B36" s="618"/>
      <c r="C36" s="421">
        <f t="shared" si="1"/>
        <v>0</v>
      </c>
      <c r="D36" s="665"/>
      <c r="E36" s="598"/>
      <c r="F36" s="598"/>
      <c r="G36" s="598"/>
      <c r="H36" s="598"/>
      <c r="I36" s="598"/>
      <c r="J36" s="336"/>
      <c r="K36" s="336"/>
      <c r="L36" s="563"/>
      <c r="M36" s="444"/>
      <c r="N36" s="598"/>
      <c r="O36" s="598"/>
      <c r="P36" s="598"/>
      <c r="Q36" s="598"/>
      <c r="R36" s="598"/>
      <c r="S36" s="598"/>
      <c r="T36" s="598"/>
      <c r="U36" s="598"/>
      <c r="V36" s="598"/>
      <c r="W36" s="62"/>
      <c r="X36" s="789"/>
      <c r="Y36" s="789"/>
      <c r="Z36" s="597"/>
      <c r="AA36" s="597"/>
      <c r="AB36" s="597"/>
      <c r="AC36" s="597"/>
      <c r="AD36" s="597"/>
      <c r="AE36" s="597"/>
      <c r="AF36" s="597"/>
      <c r="AG36" s="597"/>
    </row>
    <row r="37" spans="1:33" ht="15">
      <c r="A37" s="599"/>
      <c r="B37" s="530"/>
      <c r="C37" s="421">
        <f t="shared" si="1"/>
        <v>0</v>
      </c>
      <c r="D37" s="417"/>
      <c r="E37" s="73"/>
      <c r="F37" s="64"/>
      <c r="G37" s="205"/>
      <c r="H37" s="493"/>
      <c r="I37" s="336"/>
      <c r="J37" s="336"/>
      <c r="K37" s="336"/>
      <c r="L37" s="493"/>
      <c r="M37" s="493"/>
      <c r="N37" s="41"/>
      <c r="O37" s="493"/>
      <c r="P37" s="496"/>
      <c r="Q37" s="495"/>
      <c r="R37" s="496"/>
      <c r="S37" s="62"/>
      <c r="T37" s="520"/>
      <c r="U37" s="71"/>
      <c r="V37" s="204"/>
      <c r="W37" s="62"/>
      <c r="X37" s="787"/>
      <c r="Y37" s="786"/>
      <c r="AA37" s="56"/>
      <c r="AB37" s="56"/>
      <c r="AC37" s="56"/>
      <c r="AD37" s="56"/>
      <c r="AE37" s="56"/>
      <c r="AF37" s="56"/>
      <c r="AG37" s="56"/>
    </row>
    <row r="38" spans="1:33" s="597" customFormat="1" ht="15">
      <c r="A38" s="631"/>
      <c r="B38" s="530"/>
      <c r="C38" s="421">
        <f t="shared" si="1"/>
        <v>0</v>
      </c>
      <c r="D38" s="417"/>
      <c r="E38" s="73"/>
      <c r="F38" s="64"/>
      <c r="G38" s="205"/>
      <c r="H38" s="493"/>
      <c r="I38" s="493"/>
      <c r="J38" s="336"/>
      <c r="K38" s="336"/>
      <c r="L38" s="493"/>
      <c r="M38" s="493"/>
      <c r="N38" s="563"/>
      <c r="O38" s="493"/>
      <c r="P38" s="496"/>
      <c r="Q38" s="495"/>
      <c r="R38" s="563"/>
      <c r="S38" s="496"/>
      <c r="T38" s="495"/>
      <c r="U38" s="493"/>
      <c r="V38" s="493"/>
      <c r="W38" s="62"/>
      <c r="X38" s="787"/>
      <c r="Y38" s="786"/>
      <c r="Z38" s="56"/>
      <c r="AA38" s="56"/>
      <c r="AB38" s="56"/>
      <c r="AC38" s="56"/>
      <c r="AD38" s="56"/>
      <c r="AE38" s="56"/>
      <c r="AF38" s="56"/>
      <c r="AG38" s="56"/>
    </row>
    <row r="39" spans="1:33" s="597" customFormat="1" ht="15">
      <c r="A39" s="599"/>
      <c r="B39" s="530"/>
      <c r="C39" s="421">
        <f t="shared" si="1"/>
        <v>0</v>
      </c>
      <c r="D39" s="418"/>
      <c r="E39" s="71"/>
      <c r="F39" s="62"/>
      <c r="G39" s="204"/>
      <c r="H39" s="66"/>
      <c r="I39" s="336"/>
      <c r="J39" s="336"/>
      <c r="K39" s="336"/>
      <c r="L39" s="563"/>
      <c r="M39" s="444"/>
      <c r="N39" s="627"/>
      <c r="O39" s="628"/>
      <c r="P39" s="629"/>
      <c r="Q39" s="62"/>
      <c r="R39" s="563"/>
      <c r="S39" s="66"/>
      <c r="T39" s="563"/>
      <c r="U39" s="452"/>
      <c r="V39" s="444"/>
      <c r="W39" s="62"/>
      <c r="X39" s="580"/>
      <c r="Y39" s="619"/>
      <c r="Z39" s="5"/>
      <c r="AA39" s="56"/>
      <c r="AB39" s="56"/>
      <c r="AC39" s="56"/>
      <c r="AD39" s="5"/>
      <c r="AE39" s="56"/>
      <c r="AF39" s="56"/>
      <c r="AG39" s="5"/>
    </row>
    <row r="40" spans="1:33" s="597" customFormat="1" ht="15">
      <c r="A40" s="528"/>
      <c r="B40" s="530"/>
      <c r="C40" s="421">
        <f t="shared" si="1"/>
        <v>0</v>
      </c>
      <c r="D40" s="474"/>
      <c r="E40" s="452"/>
      <c r="F40" s="66"/>
      <c r="G40" s="444"/>
      <c r="H40" s="260"/>
      <c r="I40" s="212"/>
      <c r="J40" s="336"/>
      <c r="K40" s="336"/>
      <c r="L40" s="212"/>
      <c r="M40" s="214"/>
      <c r="N40" s="563"/>
      <c r="O40" s="452"/>
      <c r="P40" s="261"/>
      <c r="Q40" s="64"/>
      <c r="R40" s="262"/>
      <c r="S40" s="62"/>
      <c r="T40" s="520"/>
      <c r="U40" s="71"/>
      <c r="V40" s="204"/>
      <c r="W40" s="62"/>
      <c r="X40" s="794"/>
      <c r="Y40" s="794"/>
      <c r="Z40" s="56"/>
      <c r="AA40" s="56"/>
      <c r="AB40" s="56"/>
      <c r="AC40" s="56"/>
      <c r="AD40" s="56"/>
      <c r="AE40" s="56"/>
      <c r="AF40" s="56"/>
      <c r="AG40" s="56"/>
    </row>
    <row r="41" spans="1:33" ht="15">
      <c r="A41" s="599"/>
      <c r="B41" s="530"/>
      <c r="C41" s="421">
        <f t="shared" si="1"/>
        <v>0</v>
      </c>
      <c r="D41" s="418"/>
      <c r="E41" s="71"/>
      <c r="F41" s="62"/>
      <c r="G41" s="204"/>
      <c r="H41" s="66"/>
      <c r="I41" s="336"/>
      <c r="J41" s="336"/>
      <c r="K41" s="336"/>
      <c r="L41" s="563"/>
      <c r="M41" s="444"/>
      <c r="N41" s="563"/>
      <c r="O41" s="336"/>
      <c r="P41" s="629"/>
      <c r="Q41" s="62"/>
      <c r="R41" s="41"/>
      <c r="S41" s="495"/>
      <c r="T41" s="41"/>
      <c r="U41" s="497"/>
      <c r="V41" s="495"/>
      <c r="W41" s="62"/>
      <c r="X41" s="41"/>
      <c r="Y41" s="41"/>
      <c r="Z41" s="5"/>
      <c r="AA41" s="56"/>
      <c r="AB41" s="56"/>
      <c r="AC41" s="56"/>
      <c r="AD41" s="5"/>
      <c r="AE41" s="56"/>
      <c r="AF41" s="56"/>
      <c r="AG41" s="5"/>
    </row>
    <row r="42" spans="1:33" ht="15">
      <c r="A42" s="527"/>
      <c r="B42" s="618"/>
      <c r="C42" s="421">
        <f t="shared" si="1"/>
        <v>0</v>
      </c>
      <c r="D42" s="605"/>
      <c r="E42" s="423"/>
      <c r="F42" s="424"/>
      <c r="G42" s="425"/>
      <c r="H42" s="531"/>
      <c r="I42" s="262"/>
      <c r="J42" s="336"/>
      <c r="K42" s="336"/>
      <c r="L42" s="561"/>
      <c r="M42" s="598"/>
      <c r="N42" s="41"/>
      <c r="O42" s="493"/>
      <c r="P42" s="496"/>
      <c r="Q42" s="64"/>
      <c r="R42" s="563"/>
      <c r="S42" s="496"/>
      <c r="T42" s="495"/>
      <c r="U42" s="493"/>
      <c r="V42" s="493"/>
      <c r="W42" s="62"/>
      <c r="X42" s="787"/>
      <c r="Y42" s="786"/>
      <c r="AA42" s="56"/>
      <c r="AB42" s="56"/>
      <c r="AC42" s="56"/>
      <c r="AD42" s="56"/>
      <c r="AE42" s="56"/>
      <c r="AF42" s="56"/>
      <c r="AG42" s="56"/>
    </row>
    <row r="43" spans="1:33" ht="15">
      <c r="A43" s="630"/>
      <c r="B43" s="530"/>
      <c r="C43" s="421">
        <f t="shared" si="1"/>
        <v>0</v>
      </c>
      <c r="D43" s="690"/>
      <c r="E43" s="598"/>
      <c r="F43" s="598"/>
      <c r="G43" s="598"/>
      <c r="H43" s="66"/>
      <c r="I43" s="336"/>
      <c r="J43" s="336"/>
      <c r="K43" s="336"/>
      <c r="L43" s="563"/>
      <c r="M43" s="444"/>
      <c r="N43" s="598"/>
      <c r="O43" s="598"/>
      <c r="P43" s="598"/>
      <c r="Q43" s="598"/>
      <c r="R43" s="598"/>
      <c r="S43" s="598"/>
      <c r="T43" s="598"/>
      <c r="U43" s="598"/>
      <c r="V43" s="598"/>
      <c r="W43" s="62"/>
      <c r="X43" s="71"/>
      <c r="Y43" s="520"/>
      <c r="Z43" s="597"/>
      <c r="AA43" s="597"/>
      <c r="AB43" s="597"/>
      <c r="AC43" s="597"/>
      <c r="AD43" s="597"/>
      <c r="AE43" s="597"/>
      <c r="AF43" s="597"/>
      <c r="AG43" s="597"/>
    </row>
    <row r="44" spans="1:25" s="597" customFormat="1" ht="15">
      <c r="A44" s="599"/>
      <c r="B44" s="530"/>
      <c r="C44" s="421">
        <f t="shared" si="1"/>
        <v>0</v>
      </c>
      <c r="D44" s="690"/>
      <c r="E44" s="598"/>
      <c r="F44" s="598"/>
      <c r="G44" s="598"/>
      <c r="H44" s="598"/>
      <c r="I44" s="336"/>
      <c r="J44" s="336"/>
      <c r="K44" s="336"/>
      <c r="L44" s="563"/>
      <c r="M44" s="444"/>
      <c r="N44" s="563"/>
      <c r="O44" s="336"/>
      <c r="P44" s="444"/>
      <c r="Q44" s="598"/>
      <c r="R44" s="598"/>
      <c r="S44" s="598"/>
      <c r="T44" s="598"/>
      <c r="U44" s="598"/>
      <c r="V44" s="598"/>
      <c r="W44" s="62"/>
      <c r="X44" s="73"/>
      <c r="Y44" s="521"/>
    </row>
    <row r="45" spans="1:25" s="597" customFormat="1" ht="15">
      <c r="A45" s="528"/>
      <c r="B45" s="530"/>
      <c r="C45" s="421">
        <f t="shared" si="1"/>
        <v>0</v>
      </c>
      <c r="D45" s="690"/>
      <c r="E45" s="598"/>
      <c r="F45" s="598"/>
      <c r="G45" s="444"/>
      <c r="H45" s="66"/>
      <c r="I45" s="452"/>
      <c r="J45" s="336"/>
      <c r="K45" s="336"/>
      <c r="L45" s="563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62"/>
      <c r="X45" s="598"/>
      <c r="Y45" s="598"/>
    </row>
    <row r="46" spans="1:33" s="597" customFormat="1" ht="15">
      <c r="A46" s="527"/>
      <c r="B46" s="530"/>
      <c r="C46" s="421">
        <f t="shared" si="1"/>
        <v>0</v>
      </c>
      <c r="D46" s="717"/>
      <c r="E46" s="336"/>
      <c r="F46" s="66"/>
      <c r="G46" s="412"/>
      <c r="H46" s="493"/>
      <c r="I46" s="493"/>
      <c r="J46" s="336"/>
      <c r="K46" s="336"/>
      <c r="L46" s="493"/>
      <c r="M46" s="493"/>
      <c r="N46" s="41"/>
      <c r="O46" s="493"/>
      <c r="P46" s="496"/>
      <c r="Q46" s="495"/>
      <c r="R46" s="496"/>
      <c r="S46" s="496"/>
      <c r="T46" s="495"/>
      <c r="U46" s="493"/>
      <c r="V46" s="493"/>
      <c r="W46" s="62"/>
      <c r="X46" s="336"/>
      <c r="Y46" s="493"/>
      <c r="Z46" s="56"/>
      <c r="AA46" s="56"/>
      <c r="AB46" s="56"/>
      <c r="AC46" s="56"/>
      <c r="AD46" s="56"/>
      <c r="AE46" s="56"/>
      <c r="AF46" s="56"/>
      <c r="AG46" s="56"/>
    </row>
    <row r="47" spans="1:33" s="597" customFormat="1" ht="15">
      <c r="A47" s="527"/>
      <c r="B47" s="530"/>
      <c r="C47" s="421">
        <f t="shared" si="1"/>
        <v>0</v>
      </c>
      <c r="D47" s="605"/>
      <c r="E47" s="423"/>
      <c r="F47" s="424"/>
      <c r="G47" s="425"/>
      <c r="H47" s="531"/>
      <c r="I47" s="262"/>
      <c r="J47" s="336"/>
      <c r="K47" s="336"/>
      <c r="L47" s="561"/>
      <c r="M47" s="598"/>
      <c r="N47" s="41"/>
      <c r="O47" s="493"/>
      <c r="P47" s="496"/>
      <c r="Q47" s="495"/>
      <c r="R47" s="496"/>
      <c r="S47" s="496"/>
      <c r="T47" s="495"/>
      <c r="U47" s="493"/>
      <c r="V47" s="493"/>
      <c r="W47" s="62"/>
      <c r="X47" s="495"/>
      <c r="Y47" s="493"/>
      <c r="Z47" s="56"/>
      <c r="AA47" s="56"/>
      <c r="AB47" s="56"/>
      <c r="AC47" s="56"/>
      <c r="AD47" s="56"/>
      <c r="AE47" s="56"/>
      <c r="AF47" s="56"/>
      <c r="AG47" s="56"/>
    </row>
    <row r="48" spans="1:33" s="597" customFormat="1" ht="15">
      <c r="A48" s="528"/>
      <c r="B48" s="618"/>
      <c r="C48" s="421">
        <f t="shared" si="1"/>
        <v>0</v>
      </c>
      <c r="D48" s="474"/>
      <c r="E48" s="452"/>
      <c r="F48" s="66"/>
      <c r="G48" s="444"/>
      <c r="H48" s="66"/>
      <c r="I48" s="336"/>
      <c r="J48" s="336"/>
      <c r="K48" s="336"/>
      <c r="L48" s="563"/>
      <c r="M48" s="444"/>
      <c r="N48" s="41"/>
      <c r="O48" s="493"/>
      <c r="P48" s="496"/>
      <c r="Q48" s="495"/>
      <c r="R48" s="496"/>
      <c r="S48" s="496"/>
      <c r="T48" s="495"/>
      <c r="U48" s="493"/>
      <c r="V48" s="493"/>
      <c r="W48" s="62"/>
      <c r="X48" s="71"/>
      <c r="Y48" s="520"/>
      <c r="Z48" s="56"/>
      <c r="AA48" s="56"/>
      <c r="AB48" s="56"/>
      <c r="AC48" s="56"/>
      <c r="AD48" s="56"/>
      <c r="AE48" s="56"/>
      <c r="AF48" s="56"/>
      <c r="AG48" s="56"/>
    </row>
    <row r="49" spans="1:33" ht="15">
      <c r="A49" s="526"/>
      <c r="B49" s="530"/>
      <c r="C49" s="421">
        <f t="shared" si="1"/>
        <v>0</v>
      </c>
      <c r="D49" s="417"/>
      <c r="E49" s="73"/>
      <c r="F49" s="64"/>
      <c r="G49" s="205"/>
      <c r="H49" s="66"/>
      <c r="I49" s="336"/>
      <c r="J49" s="336"/>
      <c r="K49" s="336"/>
      <c r="L49" s="563"/>
      <c r="M49" s="444"/>
      <c r="N49" s="563"/>
      <c r="O49" s="452"/>
      <c r="P49" s="444"/>
      <c r="Q49" s="62"/>
      <c r="R49" s="622"/>
      <c r="S49" s="66"/>
      <c r="T49" s="563"/>
      <c r="U49" s="452"/>
      <c r="V49" s="444"/>
      <c r="W49" s="62"/>
      <c r="X49" s="336"/>
      <c r="Y49" s="563"/>
      <c r="AA49" s="56"/>
      <c r="AB49" s="56"/>
      <c r="AC49" s="56"/>
      <c r="AD49" s="56"/>
      <c r="AE49" s="56"/>
      <c r="AF49" s="56"/>
      <c r="AG49" s="56"/>
    </row>
    <row r="50" spans="1:25" s="56" customFormat="1" ht="15">
      <c r="A50" s="529"/>
      <c r="B50" s="530"/>
      <c r="C50" s="421">
        <f t="shared" si="1"/>
        <v>0</v>
      </c>
      <c r="D50" s="417"/>
      <c r="E50" s="73"/>
      <c r="F50" s="64"/>
      <c r="G50" s="205"/>
      <c r="H50" s="493"/>
      <c r="I50" s="493"/>
      <c r="J50" s="336"/>
      <c r="K50" s="336"/>
      <c r="L50" s="493"/>
      <c r="M50" s="493"/>
      <c r="N50" s="41"/>
      <c r="O50" s="493"/>
      <c r="P50" s="496"/>
      <c r="Q50" s="495"/>
      <c r="R50" s="496"/>
      <c r="S50" s="496"/>
      <c r="T50" s="495"/>
      <c r="U50" s="493"/>
      <c r="V50" s="493"/>
      <c r="W50" s="62"/>
      <c r="X50" s="495"/>
      <c r="Y50" s="493"/>
    </row>
    <row r="51" spans="1:33" s="597" customFormat="1" ht="15">
      <c r="A51" s="526"/>
      <c r="B51" s="530"/>
      <c r="C51" s="421">
        <f t="shared" si="1"/>
        <v>0</v>
      </c>
      <c r="D51" s="417"/>
      <c r="E51" s="73"/>
      <c r="F51" s="64"/>
      <c r="G51" s="205"/>
      <c r="H51" s="493"/>
      <c r="I51" s="493"/>
      <c r="J51" s="336"/>
      <c r="K51" s="336"/>
      <c r="L51" s="493"/>
      <c r="M51" s="493"/>
      <c r="N51" s="627"/>
      <c r="O51" s="452"/>
      <c r="P51" s="444"/>
      <c r="Q51" s="62"/>
      <c r="R51" s="563"/>
      <c r="S51" s="742"/>
      <c r="T51" s="747"/>
      <c r="U51" s="737"/>
      <c r="V51" s="738"/>
      <c r="W51" s="62"/>
      <c r="X51" s="495"/>
      <c r="Y51" s="493"/>
      <c r="Z51" s="56"/>
      <c r="AA51" s="56"/>
      <c r="AB51" s="56"/>
      <c r="AC51" s="56"/>
      <c r="AD51" s="56"/>
      <c r="AE51" s="56"/>
      <c r="AF51" s="56"/>
      <c r="AG51" s="56"/>
    </row>
    <row r="52" spans="1:25" s="597" customFormat="1" ht="15">
      <c r="A52" s="528"/>
      <c r="B52" s="530"/>
      <c r="C52" s="421">
        <f t="shared" si="1"/>
        <v>0</v>
      </c>
      <c r="D52" s="690"/>
      <c r="E52" s="598"/>
      <c r="F52" s="598"/>
      <c r="G52" s="598"/>
      <c r="H52" s="66"/>
      <c r="I52" s="452"/>
      <c r="J52" s="336"/>
      <c r="K52" s="336"/>
      <c r="L52" s="563"/>
      <c r="M52" s="444"/>
      <c r="N52" s="598"/>
      <c r="O52" s="598"/>
      <c r="P52" s="598"/>
      <c r="Q52" s="598"/>
      <c r="R52" s="598"/>
      <c r="S52" s="598"/>
      <c r="T52" s="598"/>
      <c r="U52" s="598"/>
      <c r="V52" s="598"/>
      <c r="W52" s="62"/>
      <c r="X52" s="336"/>
      <c r="Y52" s="563"/>
    </row>
    <row r="53" spans="1:33" s="597" customFormat="1" ht="15">
      <c r="A53" s="528"/>
      <c r="B53" s="530"/>
      <c r="C53" s="421">
        <f t="shared" si="1"/>
        <v>0</v>
      </c>
      <c r="D53" s="474"/>
      <c r="E53" s="452"/>
      <c r="F53" s="66"/>
      <c r="G53" s="444"/>
      <c r="H53" s="260"/>
      <c r="I53" s="212"/>
      <c r="J53" s="336"/>
      <c r="K53" s="336"/>
      <c r="L53" s="212"/>
      <c r="M53" s="214"/>
      <c r="N53" s="563"/>
      <c r="O53" s="452"/>
      <c r="P53" s="261"/>
      <c r="Q53" s="64"/>
      <c r="R53" s="262"/>
      <c r="S53" s="241"/>
      <c r="T53" s="212"/>
      <c r="U53" s="212"/>
      <c r="V53" s="214"/>
      <c r="W53" s="62"/>
      <c r="X53" s="336"/>
      <c r="Y53" s="563"/>
      <c r="Z53" s="56"/>
      <c r="AA53" s="56"/>
      <c r="AB53" s="56"/>
      <c r="AC53" s="56"/>
      <c r="AD53" s="56"/>
      <c r="AE53" s="56"/>
      <c r="AF53" s="56"/>
      <c r="AG53" s="56"/>
    </row>
    <row r="54" spans="1:33" s="597" customFormat="1" ht="15">
      <c r="A54" s="526"/>
      <c r="B54" s="618"/>
      <c r="C54" s="421">
        <f t="shared" si="1"/>
        <v>0</v>
      </c>
      <c r="D54" s="417"/>
      <c r="E54" s="73"/>
      <c r="F54" s="64"/>
      <c r="G54" s="205"/>
      <c r="H54" s="66"/>
      <c r="I54" s="336"/>
      <c r="J54" s="336"/>
      <c r="K54" s="336"/>
      <c r="L54" s="563"/>
      <c r="M54" s="444"/>
      <c r="N54" s="563"/>
      <c r="O54" s="452"/>
      <c r="P54" s="444"/>
      <c r="Q54" s="62"/>
      <c r="R54" s="563"/>
      <c r="S54" s="496"/>
      <c r="T54" s="495"/>
      <c r="U54" s="493"/>
      <c r="V54" s="493"/>
      <c r="W54" s="62"/>
      <c r="X54" s="495"/>
      <c r="Y54" s="493"/>
      <c r="Z54" s="56"/>
      <c r="AA54" s="56"/>
      <c r="AB54" s="56"/>
      <c r="AC54" s="56"/>
      <c r="AD54" s="56"/>
      <c r="AE54" s="56"/>
      <c r="AF54" s="56"/>
      <c r="AG54" s="56"/>
    </row>
    <row r="55" spans="1:33" s="597" customFormat="1" ht="15">
      <c r="A55" s="526"/>
      <c r="B55" s="530"/>
      <c r="C55" s="421">
        <f t="shared" si="1"/>
        <v>0</v>
      </c>
      <c r="D55" s="417"/>
      <c r="E55" s="73"/>
      <c r="F55" s="64"/>
      <c r="G55" s="205"/>
      <c r="H55" s="493"/>
      <c r="I55" s="493"/>
      <c r="J55" s="336"/>
      <c r="K55" s="336"/>
      <c r="L55" s="493"/>
      <c r="M55" s="493"/>
      <c r="N55" s="627"/>
      <c r="O55" s="452"/>
      <c r="P55" s="444"/>
      <c r="Q55" s="62"/>
      <c r="R55" s="563"/>
      <c r="S55" s="742"/>
      <c r="T55" s="747"/>
      <c r="U55" s="737"/>
      <c r="V55" s="738"/>
      <c r="W55" s="62"/>
      <c r="X55" s="336"/>
      <c r="Y55" s="563"/>
      <c r="Z55" s="56"/>
      <c r="AA55" s="56"/>
      <c r="AB55" s="56"/>
      <c r="AC55" s="56"/>
      <c r="AD55" s="56"/>
      <c r="AE55" s="56"/>
      <c r="AF55" s="56"/>
      <c r="AG55" s="56"/>
    </row>
    <row r="56" spans="1:25" s="597" customFormat="1" ht="15">
      <c r="A56" s="630"/>
      <c r="B56" s="530"/>
      <c r="C56" s="421">
        <f t="shared" si="1"/>
        <v>0</v>
      </c>
      <c r="D56" s="690"/>
      <c r="E56" s="598"/>
      <c r="F56" s="598"/>
      <c r="G56" s="598"/>
      <c r="H56" s="66"/>
      <c r="I56" s="336"/>
      <c r="J56" s="336"/>
      <c r="K56" s="336"/>
      <c r="L56" s="563"/>
      <c r="M56" s="444"/>
      <c r="N56" s="598"/>
      <c r="O56" s="598"/>
      <c r="P56" s="598"/>
      <c r="Q56" s="598"/>
      <c r="R56" s="598"/>
      <c r="S56" s="598"/>
      <c r="T56" s="598"/>
      <c r="U56" s="598"/>
      <c r="V56" s="598"/>
      <c r="W56" s="62"/>
      <c r="X56" s="598"/>
      <c r="Y56" s="598"/>
    </row>
    <row r="57" spans="1:33" ht="15">
      <c r="A57" s="599"/>
      <c r="B57" s="530"/>
      <c r="C57" s="421">
        <f t="shared" si="1"/>
        <v>0</v>
      </c>
      <c r="D57" s="418"/>
      <c r="E57" s="71"/>
      <c r="F57" s="62"/>
      <c r="G57" s="204"/>
      <c r="H57" s="66"/>
      <c r="I57" s="336"/>
      <c r="J57" s="336"/>
      <c r="K57" s="336"/>
      <c r="L57" s="563"/>
      <c r="M57" s="444"/>
      <c r="N57" s="627"/>
      <c r="O57" s="628"/>
      <c r="P57" s="629"/>
      <c r="Q57" s="62"/>
      <c r="R57" s="563"/>
      <c r="S57" s="66"/>
      <c r="T57" s="563"/>
      <c r="U57" s="452"/>
      <c r="V57" s="444"/>
      <c r="W57" s="62"/>
      <c r="X57" s="41"/>
      <c r="Y57" s="41"/>
      <c r="Z57" s="5"/>
      <c r="AA57" s="56"/>
      <c r="AB57" s="56"/>
      <c r="AC57" s="56"/>
      <c r="AD57" s="5"/>
      <c r="AE57" s="56"/>
      <c r="AF57" s="56"/>
      <c r="AG57" s="5"/>
    </row>
    <row r="58" spans="1:25" s="56" customFormat="1" ht="15">
      <c r="A58" s="819"/>
      <c r="B58" s="530"/>
      <c r="C58" s="421">
        <f t="shared" si="1"/>
        <v>0</v>
      </c>
      <c r="D58" s="552"/>
      <c r="E58" s="553"/>
      <c r="F58" s="554"/>
      <c r="G58" s="555"/>
      <c r="H58" s="821"/>
      <c r="I58" s="821"/>
      <c r="J58" s="336"/>
      <c r="K58" s="336"/>
      <c r="L58" s="821"/>
      <c r="M58" s="821"/>
      <c r="N58" s="761"/>
      <c r="O58" s="818"/>
      <c r="P58" s="581"/>
      <c r="Q58" s="759"/>
      <c r="R58" s="564"/>
      <c r="S58" s="742"/>
      <c r="T58" s="747"/>
      <c r="U58" s="737"/>
      <c r="V58" s="738"/>
      <c r="W58" s="62"/>
      <c r="X58" s="762"/>
      <c r="Y58" s="821"/>
    </row>
    <row r="59" spans="1:25" s="56" customFormat="1" ht="15">
      <c r="A59" s="1106"/>
      <c r="B59" s="530"/>
      <c r="C59" s="421">
        <f t="shared" si="1"/>
        <v>0</v>
      </c>
      <c r="D59" s="757"/>
      <c r="E59" s="758"/>
      <c r="F59" s="759"/>
      <c r="G59" s="760"/>
      <c r="H59" s="556"/>
      <c r="I59" s="818"/>
      <c r="J59" s="336"/>
      <c r="K59" s="336"/>
      <c r="L59" s="564"/>
      <c r="M59" s="581"/>
      <c r="N59" s="564"/>
      <c r="O59" s="557"/>
      <c r="P59" s="581"/>
      <c r="Q59" s="759"/>
      <c r="R59" s="564"/>
      <c r="S59" s="496"/>
      <c r="T59" s="495"/>
      <c r="U59" s="493"/>
      <c r="V59" s="493"/>
      <c r="W59" s="62"/>
      <c r="X59" s="762"/>
      <c r="Y59" s="821"/>
    </row>
    <row r="60" spans="1:33" ht="15.75" thickBot="1">
      <c r="A60" s="820"/>
      <c r="B60" s="824"/>
      <c r="C60" s="422">
        <f t="shared" si="1"/>
        <v>0</v>
      </c>
      <c r="D60" s="488"/>
      <c r="E60" s="489"/>
      <c r="F60" s="490"/>
      <c r="G60" s="491"/>
      <c r="H60" s="499"/>
      <c r="I60" s="499"/>
      <c r="J60" s="336"/>
      <c r="K60" s="336"/>
      <c r="L60" s="499"/>
      <c r="M60" s="499"/>
      <c r="N60" s="822"/>
      <c r="O60" s="515"/>
      <c r="P60" s="517"/>
      <c r="Q60" s="584"/>
      <c r="R60" s="567"/>
      <c r="S60" s="743"/>
      <c r="T60" s="748"/>
      <c r="U60" s="823"/>
      <c r="V60" s="739"/>
      <c r="W60" s="584"/>
      <c r="X60" s="498"/>
      <c r="Y60" s="499"/>
      <c r="AA60" s="56"/>
      <c r="AB60" s="56"/>
      <c r="AC60" s="56"/>
      <c r="AD60" s="56"/>
      <c r="AE60" s="56"/>
      <c r="AF60" s="56"/>
      <c r="AG60" s="56"/>
    </row>
    <row r="61" spans="1:25" s="56" customFormat="1" ht="15">
      <c r="A61" s="216"/>
      <c r="B61" s="216"/>
      <c r="C61" s="218"/>
      <c r="D61" s="522"/>
      <c r="E61" s="523"/>
      <c r="F61" s="524"/>
      <c r="G61" s="525"/>
      <c r="H61" s="21"/>
      <c r="I61" s="21"/>
      <c r="J61" s="437"/>
      <c r="K61" s="22"/>
      <c r="L61" s="21"/>
      <c r="M61" s="21"/>
      <c r="N61" s="9"/>
      <c r="O61" s="21"/>
      <c r="P61" s="19"/>
      <c r="Q61" s="22"/>
      <c r="R61" s="19"/>
      <c r="S61" s="19"/>
      <c r="T61" s="22"/>
      <c r="U61" s="21"/>
      <c r="V61" s="21"/>
      <c r="W61" s="21"/>
      <c r="X61" s="22"/>
      <c r="Y61" s="21"/>
    </row>
    <row r="62" spans="1:25" s="56" customFormat="1" ht="15">
      <c r="A62" s="216"/>
      <c r="B62" s="216"/>
      <c r="C62" s="218"/>
      <c r="D62" s="522"/>
      <c r="E62" s="523"/>
      <c r="F62" s="524"/>
      <c r="G62" s="525"/>
      <c r="H62" s="21"/>
      <c r="I62" s="21"/>
      <c r="J62" s="437"/>
      <c r="K62" s="22"/>
      <c r="L62" s="21"/>
      <c r="M62" s="21"/>
      <c r="N62" s="9"/>
      <c r="O62" s="21"/>
      <c r="P62" s="19"/>
      <c r="Q62" s="22"/>
      <c r="R62" s="19"/>
      <c r="S62" s="19"/>
      <c r="T62" s="22"/>
      <c r="U62" s="21"/>
      <c r="V62" s="21"/>
      <c r="W62" s="21"/>
      <c r="X62" s="22"/>
      <c r="Y62" s="21"/>
    </row>
    <row r="63" spans="1:3" ht="15">
      <c r="A63" s="315" t="s">
        <v>60</v>
      </c>
      <c r="B63" s="82"/>
      <c r="C63" s="227"/>
    </row>
    <row r="64" spans="1:3" ht="15">
      <c r="A64" s="315" t="s">
        <v>58</v>
      </c>
      <c r="B64" s="82"/>
      <c r="C64" s="227"/>
    </row>
    <row r="65" spans="1:3" ht="15">
      <c r="A65" s="45" t="s">
        <v>59</v>
      </c>
      <c r="B65" s="82"/>
      <c r="C65" s="227"/>
    </row>
    <row r="66" spans="1:3" ht="15">
      <c r="A66" s="273"/>
      <c r="B66" s="82"/>
      <c r="C66" s="227"/>
    </row>
    <row r="67" spans="1:3" ht="15">
      <c r="A67" s="273"/>
      <c r="B67" s="82"/>
      <c r="C67" s="227"/>
    </row>
    <row r="68" spans="1:3" ht="15">
      <c r="A68" s="273"/>
      <c r="B68" s="82"/>
      <c r="C68" s="227"/>
    </row>
    <row r="69" spans="1:3" ht="15">
      <c r="A69" s="273"/>
      <c r="B69" s="82"/>
      <c r="C69" s="227"/>
    </row>
    <row r="70" spans="1:3" ht="15">
      <c r="A70" s="273"/>
      <c r="B70" s="82"/>
      <c r="C70" s="227"/>
    </row>
    <row r="71" spans="1:3" ht="15">
      <c r="A71" s="273"/>
      <c r="B71" s="82"/>
      <c r="C71" s="227"/>
    </row>
    <row r="72" spans="1:3" ht="15">
      <c r="A72" s="273"/>
      <c r="B72" s="82"/>
      <c r="C72" s="227"/>
    </row>
    <row r="73" spans="1:3" ht="15">
      <c r="A73" s="273"/>
      <c r="B73" s="82"/>
      <c r="C73" s="227"/>
    </row>
    <row r="74" spans="1:3" ht="15">
      <c r="A74" s="273"/>
      <c r="B74" s="82"/>
      <c r="C74" s="227"/>
    </row>
    <row r="75" spans="1:3" ht="15">
      <c r="A75" s="273"/>
      <c r="B75" s="82"/>
      <c r="C75" s="227"/>
    </row>
    <row r="76" spans="1:3" ht="15">
      <c r="A76" s="273"/>
      <c r="B76" s="82"/>
      <c r="C76" s="227"/>
    </row>
    <row r="77" spans="1:3" ht="15">
      <c r="A77" s="273"/>
      <c r="B77" s="82"/>
      <c r="C77" s="227"/>
    </row>
    <row r="78" spans="1:3" ht="15">
      <c r="A78" s="273"/>
      <c r="B78" s="82"/>
      <c r="C78" s="227"/>
    </row>
    <row r="79" spans="1:3" ht="15">
      <c r="A79" s="273"/>
      <c r="B79" s="82"/>
      <c r="C79" s="227"/>
    </row>
    <row r="80" spans="1:3" ht="15">
      <c r="A80" s="273"/>
      <c r="B80" s="82"/>
      <c r="C80" s="227"/>
    </row>
    <row r="81" spans="1:3" ht="15">
      <c r="A81" s="273"/>
      <c r="B81" s="82"/>
      <c r="C81" s="227"/>
    </row>
    <row r="82" spans="1:3" ht="15">
      <c r="A82" s="273"/>
      <c r="B82" s="82"/>
      <c r="C82" s="227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I23" sqref="I23"/>
    </sheetView>
  </sheetViews>
  <sheetFormatPr defaultColWidth="9.140625" defaultRowHeight="15"/>
  <cols>
    <col min="1" max="1" width="16.140625" style="394" customWidth="1"/>
    <col min="2" max="2" width="11.140625" style="15" customWidth="1"/>
    <col min="3" max="3" width="14.8515625" style="15" customWidth="1"/>
    <col min="4" max="4" width="11.28125" style="15" customWidth="1"/>
    <col min="5" max="5" width="36.00390625" style="55" bestFit="1" customWidth="1"/>
    <col min="6" max="6" width="6.8515625" style="56" customWidth="1"/>
    <col min="7" max="7" width="6.421875" style="7" customWidth="1"/>
    <col min="8" max="8" width="5.7109375" style="34" customWidth="1"/>
    <col min="9" max="10" width="5.8515625" style="14" customWidth="1"/>
    <col min="11" max="12" width="4.28125" style="14" customWidth="1"/>
    <col min="13" max="13" width="4.28125" style="906" customWidth="1"/>
    <col min="14" max="14" width="5.421875" style="8" customWidth="1"/>
    <col min="15" max="16" width="4.28125" style="8" customWidth="1"/>
    <col min="17" max="17" width="4.28125" style="5" customWidth="1"/>
    <col min="18" max="19" width="4.28125" style="8" customWidth="1"/>
    <col min="20" max="20" width="4.28125" style="5" customWidth="1"/>
    <col min="21" max="21" width="4.28125" style="8" customWidth="1"/>
    <col min="22" max="22" width="4.28125" style="53" customWidth="1"/>
    <col min="23" max="26" width="4.28125" style="56" customWidth="1"/>
    <col min="27" max="27" width="4.28125" style="5" customWidth="1"/>
    <col min="28" max="36" width="4.28125" style="56" customWidth="1"/>
    <col min="37" max="37" width="6.28125" style="56" customWidth="1"/>
    <col min="38" max="39" width="4.28125" style="56" customWidth="1"/>
    <col min="40" max="16384" width="9.140625" style="56" customWidth="1"/>
  </cols>
  <sheetData>
    <row r="1" spans="1:39" s="98" customFormat="1" ht="179.25" customHeight="1" thickBot="1">
      <c r="A1" s="930" t="s">
        <v>26</v>
      </c>
      <c r="B1" s="929" t="s">
        <v>27</v>
      </c>
      <c r="C1" s="928"/>
      <c r="D1" s="927"/>
      <c r="E1" s="926" t="s">
        <v>1</v>
      </c>
      <c r="F1" s="925" t="s">
        <v>5</v>
      </c>
      <c r="G1" s="409" t="s">
        <v>33</v>
      </c>
      <c r="H1" s="922" t="s">
        <v>6</v>
      </c>
      <c r="I1" s="923" t="s">
        <v>152</v>
      </c>
      <c r="J1" s="923" t="s">
        <v>153</v>
      </c>
      <c r="K1" s="923" t="s">
        <v>134</v>
      </c>
      <c r="L1" s="923" t="s">
        <v>154</v>
      </c>
      <c r="M1" s="931" t="s">
        <v>163</v>
      </c>
      <c r="N1" s="931" t="s">
        <v>155</v>
      </c>
      <c r="O1" s="932" t="s">
        <v>156</v>
      </c>
      <c r="P1" s="936" t="s">
        <v>157</v>
      </c>
      <c r="Q1" s="933" t="s">
        <v>158</v>
      </c>
      <c r="R1" s="398" t="s">
        <v>36</v>
      </c>
      <c r="S1" s="937" t="s">
        <v>37</v>
      </c>
      <c r="T1" s="939" t="s">
        <v>38</v>
      </c>
      <c r="U1" s="940" t="s">
        <v>39</v>
      </c>
      <c r="V1" s="144" t="s">
        <v>562</v>
      </c>
      <c r="W1" s="664" t="s">
        <v>567</v>
      </c>
      <c r="X1" s="144" t="s">
        <v>568</v>
      </c>
      <c r="Y1" s="144" t="s">
        <v>569</v>
      </c>
      <c r="Z1" s="398" t="s">
        <v>137</v>
      </c>
      <c r="AA1" s="664" t="s">
        <v>563</v>
      </c>
      <c r="AB1" s="664" t="s">
        <v>564</v>
      </c>
      <c r="AC1" s="656" t="s">
        <v>40</v>
      </c>
      <c r="AD1" s="657" t="s">
        <v>565</v>
      </c>
      <c r="AE1" s="664" t="s">
        <v>43</v>
      </c>
      <c r="AF1" s="657" t="s">
        <v>42</v>
      </c>
      <c r="AG1" s="397" t="s">
        <v>41</v>
      </c>
      <c r="AH1" s="1130" t="s">
        <v>129</v>
      </c>
      <c r="AI1" s="1139" t="s">
        <v>145</v>
      </c>
      <c r="AJ1" s="1134" t="s">
        <v>138</v>
      </c>
      <c r="AK1" s="1135" t="s">
        <v>44</v>
      </c>
      <c r="AL1" s="1136" t="s">
        <v>148</v>
      </c>
      <c r="AM1" s="1128" t="s">
        <v>566</v>
      </c>
    </row>
    <row r="2" spans="1:39" ht="15.75" thickBot="1">
      <c r="A2" s="965"/>
      <c r="B2" s="23"/>
      <c r="C2" s="23"/>
      <c r="D2" s="24"/>
      <c r="E2" s="25"/>
      <c r="F2" s="924"/>
      <c r="G2" s="616"/>
      <c r="H2" s="617"/>
      <c r="I2" s="614"/>
      <c r="J2" s="614"/>
      <c r="K2" s="614"/>
      <c r="L2" s="615"/>
      <c r="M2" s="725"/>
      <c r="N2" s="610"/>
      <c r="O2" s="611"/>
      <c r="P2" s="611"/>
      <c r="Q2" s="612"/>
      <c r="R2" s="725"/>
      <c r="S2" s="725"/>
      <c r="T2" s="726"/>
      <c r="U2" s="725"/>
      <c r="V2" s="612"/>
      <c r="W2" s="610"/>
      <c r="X2" s="610"/>
      <c r="Y2" s="610"/>
      <c r="Z2" s="611"/>
      <c r="AA2" s="612"/>
      <c r="AB2" s="610"/>
      <c r="AC2" s="610"/>
      <c r="AD2" s="611"/>
      <c r="AE2" s="612"/>
      <c r="AF2" s="612"/>
      <c r="AG2" s="610"/>
      <c r="AH2" s="727"/>
      <c r="AI2" s="727"/>
      <c r="AJ2" s="727"/>
      <c r="AK2" s="727"/>
      <c r="AL2" s="727"/>
      <c r="AM2" s="727"/>
    </row>
    <row r="3" spans="1:39" ht="15.75" thickBot="1">
      <c r="A3" s="948"/>
      <c r="B3" s="954">
        <v>42129</v>
      </c>
      <c r="C3" s="949" t="s">
        <v>197</v>
      </c>
      <c r="D3" s="949" t="s">
        <v>11</v>
      </c>
      <c r="E3" s="950" t="s">
        <v>139</v>
      </c>
      <c r="F3" s="917" t="s">
        <v>201</v>
      </c>
      <c r="G3" s="892">
        <f aca="true" t="shared" si="0" ref="G3:G30">N3+O3+P3+Q3</f>
        <v>0</v>
      </c>
      <c r="H3" s="894">
        <f>I3+J3+L3+K3+N3+P3+Q3+M3</f>
        <v>30</v>
      </c>
      <c r="I3" s="895"/>
      <c r="J3" s="895"/>
      <c r="K3" s="907">
        <v>8</v>
      </c>
      <c r="L3" s="907">
        <v>12</v>
      </c>
      <c r="M3" s="893">
        <v>10</v>
      </c>
      <c r="N3" s="896">
        <f>SUM(P3,S3,Z3,AC3,AG3)</f>
        <v>0</v>
      </c>
      <c r="O3" s="897">
        <f>U3+AA3+AE3+AI3</f>
        <v>0</v>
      </c>
      <c r="P3" s="898">
        <f>R3+W3+Y3+AD3+AH3</f>
        <v>0</v>
      </c>
      <c r="Q3" s="911">
        <f aca="true" t="shared" si="1" ref="Q3:Q62">T3+X3+AF3+V3</f>
        <v>0</v>
      </c>
      <c r="R3" s="521"/>
      <c r="S3" s="73"/>
      <c r="T3" s="64"/>
      <c r="U3" s="205"/>
      <c r="V3" s="62"/>
      <c r="W3" s="563"/>
      <c r="X3" s="66"/>
      <c r="Y3" s="520"/>
      <c r="Z3" s="73"/>
      <c r="AA3" s="205"/>
      <c r="AB3" s="64"/>
      <c r="AC3" s="64"/>
      <c r="AD3" s="521"/>
      <c r="AE3" s="205"/>
      <c r="AF3" s="214"/>
      <c r="AG3" s="213"/>
      <c r="AH3" s="212"/>
      <c r="AI3" s="1219"/>
      <c r="AJ3" s="1137"/>
      <c r="AK3" s="41"/>
      <c r="AL3" s="41"/>
      <c r="AM3" s="41"/>
    </row>
    <row r="4" spans="1:39" ht="15.75" thickBot="1">
      <c r="A4" s="966"/>
      <c r="B4" s="954">
        <v>42190</v>
      </c>
      <c r="C4" s="949" t="s">
        <v>174</v>
      </c>
      <c r="D4" s="949" t="s">
        <v>14</v>
      </c>
      <c r="E4" s="958" t="s">
        <v>160</v>
      </c>
      <c r="F4" s="918" t="s">
        <v>204</v>
      </c>
      <c r="G4" s="892">
        <f t="shared" si="0"/>
        <v>0</v>
      </c>
      <c r="H4" s="894">
        <f aca="true" t="shared" si="2" ref="H4:H20">I4+J4+L4+K4+N4+P4+Q4+M4</f>
        <v>36</v>
      </c>
      <c r="I4" s="411">
        <v>10</v>
      </c>
      <c r="J4" s="176"/>
      <c r="K4" s="881">
        <v>8</v>
      </c>
      <c r="L4" s="882">
        <v>8</v>
      </c>
      <c r="M4" s="951">
        <v>10</v>
      </c>
      <c r="N4" s="896">
        <f aca="true" t="shared" si="3" ref="N4:N15">SUM(P4,S4,Z4,AC4,AG4)</f>
        <v>0</v>
      </c>
      <c r="O4" s="607">
        <f>U4+AA4+AE4+AI4</f>
        <v>0</v>
      </c>
      <c r="P4" s="608">
        <f>R4+W4+Y4+AD4+AH4</f>
        <v>0</v>
      </c>
      <c r="Q4" s="834">
        <f>T4+X4+AF4+V4</f>
        <v>0</v>
      </c>
      <c r="R4" s="912"/>
      <c r="S4" s="423"/>
      <c r="T4" s="424"/>
      <c r="U4" s="425"/>
      <c r="V4" s="655"/>
      <c r="W4" s="622"/>
      <c r="X4" s="531"/>
      <c r="Y4" s="750"/>
      <c r="Z4" s="751"/>
      <c r="AA4" s="752"/>
      <c r="AB4" s="533"/>
      <c r="AC4" s="768"/>
      <c r="AD4" s="750"/>
      <c r="AE4" s="204"/>
      <c r="AF4" s="518"/>
      <c r="AG4" s="237"/>
      <c r="AH4" s="238"/>
      <c r="AI4" s="1220"/>
      <c r="AJ4" s="41"/>
      <c r="AK4" s="41"/>
      <c r="AL4" s="41"/>
      <c r="AM4" s="41"/>
    </row>
    <row r="5" spans="1:39" ht="15.75" thickBot="1">
      <c r="A5" s="967" t="s">
        <v>208</v>
      </c>
      <c r="B5" s="954">
        <v>42343</v>
      </c>
      <c r="C5" s="959" t="s">
        <v>205</v>
      </c>
      <c r="D5" s="959" t="s">
        <v>206</v>
      </c>
      <c r="E5" s="959" t="s">
        <v>207</v>
      </c>
      <c r="F5" s="919" t="s">
        <v>201</v>
      </c>
      <c r="G5" s="892">
        <f t="shared" si="0"/>
        <v>0</v>
      </c>
      <c r="H5" s="894">
        <f t="shared" si="2"/>
        <v>0</v>
      </c>
      <c r="I5" s="895"/>
      <c r="J5" s="895"/>
      <c r="K5" s="907"/>
      <c r="L5" s="907"/>
      <c r="M5" s="893"/>
      <c r="N5" s="896">
        <f t="shared" si="3"/>
        <v>0</v>
      </c>
      <c r="O5" s="897">
        <f aca="true" t="shared" si="4" ref="O5:O63">U5+AA5+AE5</f>
        <v>0</v>
      </c>
      <c r="P5" s="898">
        <f aca="true" t="shared" si="5" ref="P5:P63">R5+W5+Y5+AD5+AH5</f>
        <v>0</v>
      </c>
      <c r="Q5" s="911">
        <f t="shared" si="1"/>
        <v>0</v>
      </c>
      <c r="R5" s="521"/>
      <c r="S5" s="73"/>
      <c r="T5" s="64"/>
      <c r="U5" s="205"/>
      <c r="V5" s="241"/>
      <c r="W5" s="262"/>
      <c r="X5" s="259"/>
      <c r="Y5" s="259"/>
      <c r="Z5" s="270"/>
      <c r="AA5" s="241"/>
      <c r="AB5" s="259"/>
      <c r="AC5" s="259"/>
      <c r="AD5" s="204"/>
      <c r="AE5" s="62"/>
      <c r="AF5" s="62"/>
      <c r="AG5" s="71"/>
      <c r="AH5" s="71"/>
      <c r="AI5" s="1221"/>
      <c r="AJ5" s="1138"/>
      <c r="AK5" s="41"/>
      <c r="AL5" s="41"/>
      <c r="AM5" s="41"/>
    </row>
    <row r="6" spans="1:39" ht="15.75" thickBot="1">
      <c r="A6" s="967"/>
      <c r="B6" s="954" t="s">
        <v>240</v>
      </c>
      <c r="C6" s="880" t="s">
        <v>182</v>
      </c>
      <c r="D6" s="87" t="s">
        <v>69</v>
      </c>
      <c r="E6" s="303" t="s">
        <v>165</v>
      </c>
      <c r="F6" s="920" t="s">
        <v>201</v>
      </c>
      <c r="G6" s="892">
        <f t="shared" si="0"/>
        <v>0</v>
      </c>
      <c r="H6" s="894">
        <f t="shared" si="2"/>
        <v>30</v>
      </c>
      <c r="I6" s="900">
        <v>5</v>
      </c>
      <c r="J6" s="900"/>
      <c r="K6" s="908"/>
      <c r="L6" s="908">
        <v>15</v>
      </c>
      <c r="M6" s="609">
        <v>10</v>
      </c>
      <c r="N6" s="896">
        <f t="shared" si="3"/>
        <v>0</v>
      </c>
      <c r="O6" s="897">
        <f t="shared" si="4"/>
        <v>0</v>
      </c>
      <c r="P6" s="898">
        <f t="shared" si="5"/>
        <v>0</v>
      </c>
      <c r="Q6" s="911">
        <f t="shared" si="1"/>
        <v>0</v>
      </c>
      <c r="R6" s="912"/>
      <c r="S6" s="423"/>
      <c r="T6" s="424"/>
      <c r="U6" s="425"/>
      <c r="V6" s="234"/>
      <c r="W6" s="577"/>
      <c r="X6" s="236"/>
      <c r="Y6" s="235"/>
      <c r="Z6" s="235"/>
      <c r="AA6" s="518"/>
      <c r="AB6" s="236"/>
      <c r="AC6" s="235"/>
      <c r="AD6" s="239"/>
      <c r="AE6" s="518"/>
      <c r="AF6" s="237"/>
      <c r="AG6" s="238"/>
      <c r="AH6" s="238"/>
      <c r="AI6" s="1220"/>
      <c r="AJ6" s="238"/>
      <c r="AK6" s="41"/>
      <c r="AL6" s="41"/>
      <c r="AM6" s="41"/>
    </row>
    <row r="7" spans="1:39" ht="15.75" thickBot="1">
      <c r="A7" s="966"/>
      <c r="B7" s="953" t="s">
        <v>240</v>
      </c>
      <c r="C7" s="169" t="s">
        <v>184</v>
      </c>
      <c r="D7" s="26" t="s">
        <v>11</v>
      </c>
      <c r="E7" s="170" t="s">
        <v>144</v>
      </c>
      <c r="F7" s="917" t="s">
        <v>204</v>
      </c>
      <c r="G7" s="892">
        <f t="shared" si="0"/>
        <v>0</v>
      </c>
      <c r="H7" s="894">
        <f t="shared" si="2"/>
        <v>36</v>
      </c>
      <c r="I7" s="976">
        <v>10</v>
      </c>
      <c r="J7" s="902"/>
      <c r="K7" s="907">
        <v>10</v>
      </c>
      <c r="L7" s="907">
        <v>6</v>
      </c>
      <c r="M7" s="893">
        <v>10</v>
      </c>
      <c r="N7" s="896">
        <f t="shared" si="3"/>
        <v>0</v>
      </c>
      <c r="O7" s="897">
        <f t="shared" si="4"/>
        <v>0</v>
      </c>
      <c r="P7" s="898">
        <f t="shared" si="5"/>
        <v>0</v>
      </c>
      <c r="Q7" s="911">
        <f t="shared" si="1"/>
        <v>0</v>
      </c>
      <c r="R7" s="521"/>
      <c r="S7" s="73"/>
      <c r="T7" s="64"/>
      <c r="U7" s="205"/>
      <c r="V7" s="64"/>
      <c r="W7" s="563"/>
      <c r="X7" s="66"/>
      <c r="Y7" s="520"/>
      <c r="Z7" s="575"/>
      <c r="AA7" s="205"/>
      <c r="AB7" s="64"/>
      <c r="AC7" s="73"/>
      <c r="AD7" s="521"/>
      <c r="AE7" s="205"/>
      <c r="AF7" s="64"/>
      <c r="AG7" s="73"/>
      <c r="AH7" s="521"/>
      <c r="AI7" s="1222"/>
      <c r="AJ7" s="41"/>
      <c r="AK7" s="41"/>
      <c r="AL7" s="41"/>
      <c r="AM7" s="41"/>
    </row>
    <row r="8" spans="1:39" ht="15.75" thickBot="1">
      <c r="A8" s="966"/>
      <c r="B8" s="953" t="s">
        <v>240</v>
      </c>
      <c r="C8" s="169" t="s">
        <v>255</v>
      </c>
      <c r="D8" s="26" t="s">
        <v>256</v>
      </c>
      <c r="E8" s="170" t="s">
        <v>257</v>
      </c>
      <c r="F8" s="918" t="s">
        <v>204</v>
      </c>
      <c r="G8" s="892">
        <f t="shared" si="0"/>
        <v>0</v>
      </c>
      <c r="H8" s="894">
        <f t="shared" si="2"/>
        <v>37</v>
      </c>
      <c r="I8" s="977">
        <v>10</v>
      </c>
      <c r="J8" s="900"/>
      <c r="K8" s="908">
        <v>15</v>
      </c>
      <c r="L8" s="908">
        <v>12</v>
      </c>
      <c r="M8" s="609"/>
      <c r="N8" s="896">
        <f t="shared" si="3"/>
        <v>0</v>
      </c>
      <c r="O8" s="897">
        <f t="shared" si="4"/>
        <v>0</v>
      </c>
      <c r="P8" s="898">
        <f t="shared" si="5"/>
        <v>0</v>
      </c>
      <c r="Q8" s="911">
        <f t="shared" si="1"/>
        <v>0</v>
      </c>
      <c r="R8" s="912"/>
      <c r="S8" s="423"/>
      <c r="T8" s="424"/>
      <c r="U8" s="425"/>
      <c r="V8" s="234"/>
      <c r="W8" s="577"/>
      <c r="X8" s="236"/>
      <c r="Y8" s="235"/>
      <c r="Z8" s="235"/>
      <c r="AA8" s="518"/>
      <c r="AB8" s="236"/>
      <c r="AC8" s="235"/>
      <c r="AD8" s="239"/>
      <c r="AE8" s="518"/>
      <c r="AF8" s="237"/>
      <c r="AG8" s="238"/>
      <c r="AH8" s="238"/>
      <c r="AI8" s="1220"/>
      <c r="AJ8" s="41"/>
      <c r="AK8" s="41"/>
      <c r="AL8" s="41"/>
      <c r="AM8" s="41"/>
    </row>
    <row r="9" spans="1:39" ht="15.75" thickBot="1">
      <c r="A9" s="966"/>
      <c r="B9" s="953">
        <v>42151</v>
      </c>
      <c r="C9" s="960" t="s">
        <v>275</v>
      </c>
      <c r="D9" s="960" t="s">
        <v>276</v>
      </c>
      <c r="E9" s="950" t="s">
        <v>267</v>
      </c>
      <c r="F9" s="917" t="s">
        <v>290</v>
      </c>
      <c r="G9" s="892">
        <v>77</v>
      </c>
      <c r="H9" s="894">
        <v>62</v>
      </c>
      <c r="I9" s="902"/>
      <c r="J9" s="902"/>
      <c r="K9" s="907">
        <v>8</v>
      </c>
      <c r="L9" s="907">
        <v>2</v>
      </c>
      <c r="M9" s="893"/>
      <c r="N9" s="896">
        <f t="shared" si="3"/>
        <v>0</v>
      </c>
      <c r="O9" s="897">
        <f>U9+AA9+AE9</f>
        <v>0</v>
      </c>
      <c r="P9" s="898">
        <f t="shared" si="5"/>
        <v>0</v>
      </c>
      <c r="Q9" s="1073">
        <f t="shared" si="1"/>
        <v>0</v>
      </c>
      <c r="R9" s="521"/>
      <c r="S9" s="553"/>
      <c r="T9" s="424"/>
      <c r="U9" s="555"/>
      <c r="V9" s="64"/>
      <c r="W9" s="563"/>
      <c r="X9" s="66"/>
      <c r="Y9" s="520"/>
      <c r="Z9" s="575"/>
      <c r="AA9" s="205"/>
      <c r="AB9" s="214"/>
      <c r="AC9" s="213"/>
      <c r="AD9" s="242"/>
      <c r="AE9" s="242"/>
      <c r="AF9" s="214"/>
      <c r="AG9" s="213"/>
      <c r="AH9" s="242"/>
      <c r="AI9" s="1223"/>
      <c r="AJ9" s="41"/>
      <c r="AK9" s="41"/>
      <c r="AL9" s="41"/>
      <c r="AM9" s="41"/>
    </row>
    <row r="10" spans="1:39" ht="15.75" thickBot="1">
      <c r="A10" s="955"/>
      <c r="B10" s="952">
        <v>42151</v>
      </c>
      <c r="C10" s="949" t="s">
        <v>222</v>
      </c>
      <c r="D10" s="949" t="s">
        <v>223</v>
      </c>
      <c r="E10" s="949" t="s">
        <v>168</v>
      </c>
      <c r="F10" s="918" t="s">
        <v>291</v>
      </c>
      <c r="G10" s="892">
        <v>25</v>
      </c>
      <c r="H10" s="894">
        <v>50</v>
      </c>
      <c r="I10" s="900"/>
      <c r="J10" s="900"/>
      <c r="K10" s="908">
        <v>20</v>
      </c>
      <c r="L10" s="908"/>
      <c r="M10" s="609">
        <v>5</v>
      </c>
      <c r="N10" s="896">
        <f t="shared" si="3"/>
        <v>0</v>
      </c>
      <c r="O10" s="897">
        <f t="shared" si="4"/>
        <v>0</v>
      </c>
      <c r="P10" s="1072">
        <f t="shared" si="5"/>
        <v>0</v>
      </c>
      <c r="Q10" s="1074">
        <f t="shared" si="1"/>
        <v>0</v>
      </c>
      <c r="R10" s="417"/>
      <c r="S10" s="73"/>
      <c r="T10" s="424"/>
      <c r="U10" s="425"/>
      <c r="V10" s="234"/>
      <c r="W10" s="577"/>
      <c r="X10" s="600"/>
      <c r="Y10" s="601"/>
      <c r="Z10" s="601"/>
      <c r="AA10" s="602"/>
      <c r="AB10" s="600"/>
      <c r="AC10" s="601"/>
      <c r="AD10" s="239"/>
      <c r="AE10" s="602"/>
      <c r="AF10" s="603"/>
      <c r="AG10" s="604"/>
      <c r="AH10" s="604"/>
      <c r="AI10" s="1224"/>
      <c r="AJ10" s="238"/>
      <c r="AK10" s="41"/>
      <c r="AL10" s="41"/>
      <c r="AM10" s="41"/>
    </row>
    <row r="11" spans="1:39" ht="15.75" thickBot="1">
      <c r="A11" s="968"/>
      <c r="B11" s="953">
        <v>42151</v>
      </c>
      <c r="C11" s="949" t="s">
        <v>233</v>
      </c>
      <c r="D11" s="949" t="s">
        <v>234</v>
      </c>
      <c r="E11" s="949" t="s">
        <v>257</v>
      </c>
      <c r="F11" s="918" t="s">
        <v>204</v>
      </c>
      <c r="G11" s="892">
        <v>57</v>
      </c>
      <c r="H11" s="894">
        <v>47</v>
      </c>
      <c r="I11" s="900"/>
      <c r="J11" s="900"/>
      <c r="K11" s="908"/>
      <c r="L11" s="908"/>
      <c r="M11" s="609"/>
      <c r="N11" s="896">
        <f t="shared" si="3"/>
        <v>0</v>
      </c>
      <c r="O11" s="897">
        <f t="shared" si="4"/>
        <v>0</v>
      </c>
      <c r="P11" s="898">
        <f t="shared" si="5"/>
        <v>0</v>
      </c>
      <c r="Q11" s="911">
        <f t="shared" si="1"/>
        <v>0</v>
      </c>
      <c r="R11" s="493"/>
      <c r="S11" s="493"/>
      <c r="T11" s="424"/>
      <c r="U11" s="493"/>
      <c r="V11" s="392"/>
      <c r="W11" s="41"/>
      <c r="X11" s="41"/>
      <c r="Y11" s="41"/>
      <c r="Z11" s="41"/>
      <c r="AA11" s="495"/>
      <c r="AB11" s="41"/>
      <c r="AC11" s="41"/>
      <c r="AD11" s="41"/>
      <c r="AE11" s="41"/>
      <c r="AF11" s="41"/>
      <c r="AG11" s="41"/>
      <c r="AH11" s="41"/>
      <c r="AI11" s="1225"/>
      <c r="AJ11" s="41"/>
      <c r="AK11" s="41"/>
      <c r="AL11" s="41"/>
      <c r="AM11" s="41"/>
    </row>
    <row r="12" spans="1:39" ht="15.75" thickBot="1">
      <c r="A12" s="955"/>
      <c r="B12" s="953">
        <v>42151</v>
      </c>
      <c r="C12" s="959" t="s">
        <v>292</v>
      </c>
      <c r="D12" s="959" t="s">
        <v>293</v>
      </c>
      <c r="E12" s="959" t="s">
        <v>143</v>
      </c>
      <c r="F12" s="917" t="s">
        <v>201</v>
      </c>
      <c r="G12" s="892">
        <f t="shared" si="0"/>
        <v>50</v>
      </c>
      <c r="H12" s="894">
        <v>30</v>
      </c>
      <c r="I12" s="895"/>
      <c r="J12" s="895"/>
      <c r="K12" s="907"/>
      <c r="L12" s="907"/>
      <c r="M12" s="893"/>
      <c r="N12" s="896">
        <f t="shared" si="3"/>
        <v>30</v>
      </c>
      <c r="O12" s="897">
        <f t="shared" si="4"/>
        <v>0</v>
      </c>
      <c r="P12" s="898">
        <v>20</v>
      </c>
      <c r="Q12" s="911">
        <f t="shared" si="1"/>
        <v>0</v>
      </c>
      <c r="R12" s="521">
        <v>20</v>
      </c>
      <c r="S12" s="73">
        <v>10</v>
      </c>
      <c r="T12" s="424"/>
      <c r="U12" s="205"/>
      <c r="V12" s="64"/>
      <c r="W12" s="563"/>
      <c r="X12" s="62"/>
      <c r="Y12" s="521"/>
      <c r="Z12" s="73"/>
      <c r="AA12" s="205"/>
      <c r="AB12" s="64"/>
      <c r="AC12" s="73"/>
      <c r="AD12" s="521"/>
      <c r="AE12" s="205"/>
      <c r="AF12" s="64"/>
      <c r="AG12" s="73"/>
      <c r="AH12" s="521"/>
      <c r="AI12" s="1222"/>
      <c r="AJ12" s="1232"/>
      <c r="AK12" s="41"/>
      <c r="AL12" s="41"/>
      <c r="AM12" s="41"/>
    </row>
    <row r="13" spans="1:39" s="67" customFormat="1" ht="15.75" thickBot="1">
      <c r="A13" s="967"/>
      <c r="B13" s="952">
        <v>42151</v>
      </c>
      <c r="C13" s="961" t="s">
        <v>294</v>
      </c>
      <c r="D13" s="961" t="s">
        <v>295</v>
      </c>
      <c r="E13" s="961" t="s">
        <v>8</v>
      </c>
      <c r="F13" s="920" t="s">
        <v>201</v>
      </c>
      <c r="G13" s="892">
        <v>51</v>
      </c>
      <c r="H13" s="894">
        <v>30</v>
      </c>
      <c r="I13" s="903"/>
      <c r="J13" s="903"/>
      <c r="K13" s="909"/>
      <c r="L13" s="909"/>
      <c r="M13" s="901"/>
      <c r="N13" s="896">
        <f t="shared" si="3"/>
        <v>30</v>
      </c>
      <c r="O13" s="897">
        <f t="shared" si="4"/>
        <v>0</v>
      </c>
      <c r="P13" s="898">
        <f t="shared" si="5"/>
        <v>15</v>
      </c>
      <c r="Q13" s="911">
        <f t="shared" si="1"/>
        <v>0</v>
      </c>
      <c r="R13" s="563">
        <v>15</v>
      </c>
      <c r="S13" s="452">
        <v>15</v>
      </c>
      <c r="T13" s="424"/>
      <c r="U13" s="444"/>
      <c r="V13" s="563"/>
      <c r="W13" s="64"/>
      <c r="X13" s="246"/>
      <c r="Y13" s="260"/>
      <c r="Z13" s="246"/>
      <c r="AA13" s="246"/>
      <c r="AB13" s="261"/>
      <c r="AC13" s="260"/>
      <c r="AD13" s="246"/>
      <c r="AE13" s="246"/>
      <c r="AF13" s="261"/>
      <c r="AG13" s="260"/>
      <c r="AH13" s="246"/>
      <c r="AI13" s="1226"/>
      <c r="AJ13" s="242"/>
      <c r="AK13" s="1138"/>
      <c r="AL13" s="1138"/>
      <c r="AM13" s="1138"/>
    </row>
    <row r="14" spans="1:39" s="67" customFormat="1" ht="15.75" thickBot="1">
      <c r="A14" s="967"/>
      <c r="B14" s="953">
        <v>42152</v>
      </c>
      <c r="C14" s="950" t="s">
        <v>181</v>
      </c>
      <c r="D14" s="950" t="s">
        <v>296</v>
      </c>
      <c r="E14" s="950" t="s">
        <v>8</v>
      </c>
      <c r="F14" s="917" t="s">
        <v>201</v>
      </c>
      <c r="G14" s="892">
        <f>N14+O14+P14+Q14</f>
        <v>50</v>
      </c>
      <c r="H14" s="894">
        <f>SUM(N14,Q14,M14,L14,K14,J14,I14,I14)</f>
        <v>35</v>
      </c>
      <c r="I14" s="895"/>
      <c r="J14" s="895"/>
      <c r="K14" s="907"/>
      <c r="L14" s="907"/>
      <c r="M14" s="893">
        <v>10</v>
      </c>
      <c r="N14" s="896">
        <f t="shared" si="3"/>
        <v>25</v>
      </c>
      <c r="O14" s="897">
        <f t="shared" si="4"/>
        <v>10</v>
      </c>
      <c r="P14" s="898">
        <f t="shared" si="5"/>
        <v>15</v>
      </c>
      <c r="Q14" s="911">
        <f t="shared" si="1"/>
        <v>0</v>
      </c>
      <c r="R14" s="563">
        <v>15</v>
      </c>
      <c r="S14" s="336">
        <v>10</v>
      </c>
      <c r="T14" s="424"/>
      <c r="U14" s="444">
        <v>10</v>
      </c>
      <c r="V14" s="241"/>
      <c r="W14" s="262"/>
      <c r="X14" s="259"/>
      <c r="Y14" s="259"/>
      <c r="Z14" s="270"/>
      <c r="AA14" s="241"/>
      <c r="AB14" s="259"/>
      <c r="AC14" s="259"/>
      <c r="AD14" s="204"/>
      <c r="AE14" s="62"/>
      <c r="AF14" s="62"/>
      <c r="AG14" s="71"/>
      <c r="AH14" s="71"/>
      <c r="AI14" s="1221"/>
      <c r="AJ14" s="1138"/>
      <c r="AK14" s="1138"/>
      <c r="AL14" s="1138"/>
      <c r="AM14" s="1138"/>
    </row>
    <row r="15" spans="1:39" s="67" customFormat="1" ht="15.75" thickBot="1">
      <c r="A15" s="966"/>
      <c r="B15" s="952">
        <v>42152</v>
      </c>
      <c r="C15" s="949" t="s">
        <v>560</v>
      </c>
      <c r="D15" s="949" t="s">
        <v>297</v>
      </c>
      <c r="E15" s="949" t="s">
        <v>286</v>
      </c>
      <c r="F15" s="918" t="s">
        <v>201</v>
      </c>
      <c r="G15" s="892">
        <f>N15+O15+Q15</f>
        <v>43</v>
      </c>
      <c r="H15" s="894">
        <f>SUM(I15,J15,K15:L15,M15,N15,Q15)</f>
        <v>31</v>
      </c>
      <c r="I15" s="900"/>
      <c r="J15" s="900"/>
      <c r="K15" s="908"/>
      <c r="L15" s="908"/>
      <c r="M15" s="609"/>
      <c r="N15" s="896">
        <f t="shared" si="3"/>
        <v>23</v>
      </c>
      <c r="O15" s="897">
        <f t="shared" si="4"/>
        <v>12</v>
      </c>
      <c r="P15" s="898">
        <f t="shared" si="5"/>
        <v>8</v>
      </c>
      <c r="Q15" s="911">
        <f t="shared" si="1"/>
        <v>8</v>
      </c>
      <c r="R15" s="912">
        <v>8</v>
      </c>
      <c r="S15" s="423">
        <v>15</v>
      </c>
      <c r="T15" s="424">
        <v>8</v>
      </c>
      <c r="U15" s="425">
        <v>12</v>
      </c>
      <c r="V15" s="62"/>
      <c r="W15" s="563"/>
      <c r="X15" s="66"/>
      <c r="Y15" s="563"/>
      <c r="Z15" s="336"/>
      <c r="AA15" s="444"/>
      <c r="AB15" s="64"/>
      <c r="AC15" s="336"/>
      <c r="AD15" s="563"/>
      <c r="AE15" s="444"/>
      <c r="AF15" s="261"/>
      <c r="AG15" s="260"/>
      <c r="AH15" s="262"/>
      <c r="AI15" s="1227"/>
      <c r="AJ15" s="1137"/>
      <c r="AK15" s="1138"/>
      <c r="AL15" s="1138"/>
      <c r="AM15" s="1138"/>
    </row>
    <row r="16" spans="1:39" ht="15.75" thickBot="1">
      <c r="A16" s="967"/>
      <c r="B16" s="952">
        <v>42177</v>
      </c>
      <c r="C16" s="1259" t="s">
        <v>606</v>
      </c>
      <c r="D16" s="1259" t="s">
        <v>481</v>
      </c>
      <c r="E16" s="1259" t="s">
        <v>18</v>
      </c>
      <c r="F16" s="917" t="s">
        <v>607</v>
      </c>
      <c r="G16" s="892">
        <v>49</v>
      </c>
      <c r="H16" s="894">
        <v>34</v>
      </c>
      <c r="I16" s="902"/>
      <c r="J16" s="902"/>
      <c r="K16" s="907"/>
      <c r="L16" s="907"/>
      <c r="M16" s="893"/>
      <c r="N16" s="770">
        <f>SUM(P16,S16,Z16,AC16,AG16)</f>
        <v>28</v>
      </c>
      <c r="O16" s="897">
        <f t="shared" si="4"/>
        <v>15</v>
      </c>
      <c r="P16" s="898">
        <f t="shared" si="5"/>
        <v>8</v>
      </c>
      <c r="Q16" s="911">
        <f t="shared" si="1"/>
        <v>6</v>
      </c>
      <c r="R16" s="521">
        <v>8</v>
      </c>
      <c r="S16" s="452">
        <v>20</v>
      </c>
      <c r="T16" s="424">
        <v>6</v>
      </c>
      <c r="U16" s="425">
        <v>15</v>
      </c>
      <c r="V16" s="241"/>
      <c r="W16" s="262"/>
      <c r="X16" s="212"/>
      <c r="Y16" s="212"/>
      <c r="Z16" s="214"/>
      <c r="AA16" s="213"/>
      <c r="AB16" s="212"/>
      <c r="AC16" s="212"/>
      <c r="AD16" s="205"/>
      <c r="AE16" s="64"/>
      <c r="AF16" s="64"/>
      <c r="AG16" s="73"/>
      <c r="AH16" s="73"/>
      <c r="AI16" s="1228"/>
      <c r="AJ16" s="41"/>
      <c r="AK16" s="238"/>
      <c r="AL16" s="238"/>
      <c r="AM16" s="238"/>
    </row>
    <row r="17" spans="1:39" ht="15.75" thickBot="1">
      <c r="A17" s="969"/>
      <c r="B17" s="952">
        <v>42177</v>
      </c>
      <c r="C17" s="959" t="s">
        <v>192</v>
      </c>
      <c r="D17" s="959" t="s">
        <v>193</v>
      </c>
      <c r="E17" s="959" t="s">
        <v>194</v>
      </c>
      <c r="F17" s="917" t="s">
        <v>201</v>
      </c>
      <c r="G17" s="892">
        <f>N17+O17+Q17</f>
        <v>32</v>
      </c>
      <c r="H17" s="894">
        <f>I17+J17+L17+K17+N17+Q17+M17</f>
        <v>32</v>
      </c>
      <c r="I17" s="895"/>
      <c r="J17" s="895"/>
      <c r="K17" s="907"/>
      <c r="L17" s="907"/>
      <c r="M17" s="893">
        <v>10</v>
      </c>
      <c r="N17" s="770">
        <f>SUM(P17,S17,Z17,AC17,AG17)</f>
        <v>8</v>
      </c>
      <c r="O17" s="897">
        <f t="shared" si="4"/>
        <v>10</v>
      </c>
      <c r="P17" s="898">
        <f t="shared" si="5"/>
        <v>4</v>
      </c>
      <c r="Q17" s="911">
        <f t="shared" si="1"/>
        <v>14</v>
      </c>
      <c r="R17" s="521">
        <v>4</v>
      </c>
      <c r="S17" s="452">
        <v>4</v>
      </c>
      <c r="T17" s="424">
        <v>8</v>
      </c>
      <c r="U17" s="205">
        <v>10</v>
      </c>
      <c r="V17" s="234">
        <v>6</v>
      </c>
      <c r="W17" s="62"/>
      <c r="X17" s="262"/>
      <c r="Y17" s="241"/>
      <c r="Z17" s="212"/>
      <c r="AA17" s="212"/>
      <c r="AB17" s="214"/>
      <c r="AC17" s="213"/>
      <c r="AD17" s="212"/>
      <c r="AE17" s="212"/>
      <c r="AF17" s="214"/>
      <c r="AG17" s="213"/>
      <c r="AH17" s="212"/>
      <c r="AI17" s="1219"/>
      <c r="AJ17" s="41"/>
      <c r="AK17" s="238"/>
      <c r="AL17" s="238"/>
      <c r="AM17" s="238"/>
    </row>
    <row r="18" spans="1:39" ht="15.75" thickBot="1">
      <c r="A18" s="967"/>
      <c r="B18" s="952">
        <v>42177</v>
      </c>
      <c r="C18" s="960" t="s">
        <v>592</v>
      </c>
      <c r="D18" s="960" t="s">
        <v>608</v>
      </c>
      <c r="E18" s="960" t="s">
        <v>143</v>
      </c>
      <c r="F18" s="917" t="s">
        <v>201</v>
      </c>
      <c r="G18" s="892">
        <f t="shared" si="0"/>
        <v>20</v>
      </c>
      <c r="H18" s="894">
        <f t="shared" si="2"/>
        <v>35</v>
      </c>
      <c r="I18" s="902"/>
      <c r="J18" s="902"/>
      <c r="K18" s="907">
        <v>15</v>
      </c>
      <c r="L18" s="907"/>
      <c r="M18" s="893"/>
      <c r="N18" s="770">
        <f aca="true" t="shared" si="6" ref="N18:N63">SUM(P18,R18,R18,S18,Z18,AC18,AG18)</f>
        <v>0</v>
      </c>
      <c r="O18" s="897">
        <f t="shared" si="4"/>
        <v>0</v>
      </c>
      <c r="P18" s="898">
        <f t="shared" si="5"/>
        <v>0</v>
      </c>
      <c r="Q18" s="911">
        <f t="shared" si="1"/>
        <v>20</v>
      </c>
      <c r="R18" s="521"/>
      <c r="S18" s="452"/>
      <c r="T18" s="424"/>
      <c r="U18" s="205"/>
      <c r="V18" s="234">
        <v>20</v>
      </c>
      <c r="W18" s="64"/>
      <c r="X18" s="246"/>
      <c r="Y18" s="241"/>
      <c r="Z18" s="242"/>
      <c r="AA18" s="242"/>
      <c r="AB18" s="214"/>
      <c r="AC18" s="213"/>
      <c r="AD18" s="242"/>
      <c r="AE18" s="242"/>
      <c r="AF18" s="214"/>
      <c r="AG18" s="213"/>
      <c r="AH18" s="242"/>
      <c r="AI18" s="1223"/>
      <c r="AJ18" s="41"/>
      <c r="AK18" s="238"/>
      <c r="AL18" s="238"/>
      <c r="AM18" s="238"/>
    </row>
    <row r="19" spans="1:39" ht="15.75" thickBot="1">
      <c r="A19" s="966" t="s">
        <v>609</v>
      </c>
      <c r="B19" s="953">
        <v>42177</v>
      </c>
      <c r="C19" s="949" t="s">
        <v>205</v>
      </c>
      <c r="D19" s="949" t="s">
        <v>206</v>
      </c>
      <c r="E19" s="949" t="s">
        <v>207</v>
      </c>
      <c r="F19" s="918" t="s">
        <v>291</v>
      </c>
      <c r="G19" s="892">
        <f t="shared" si="0"/>
        <v>0</v>
      </c>
      <c r="H19" s="894">
        <f t="shared" si="2"/>
        <v>0</v>
      </c>
      <c r="I19" s="900"/>
      <c r="J19" s="900"/>
      <c r="K19" s="908"/>
      <c r="L19" s="908"/>
      <c r="M19" s="609"/>
      <c r="N19" s="770">
        <f t="shared" si="6"/>
        <v>0</v>
      </c>
      <c r="O19" s="897">
        <f t="shared" si="4"/>
        <v>0</v>
      </c>
      <c r="P19" s="898">
        <f t="shared" si="5"/>
        <v>0</v>
      </c>
      <c r="Q19" s="911">
        <f t="shared" si="1"/>
        <v>0</v>
      </c>
      <c r="R19" s="912"/>
      <c r="S19" s="452"/>
      <c r="T19" s="424"/>
      <c r="U19" s="425"/>
      <c r="V19" s="655"/>
      <c r="W19" s="622"/>
      <c r="X19" s="531"/>
      <c r="Y19" s="750"/>
      <c r="Z19" s="751"/>
      <c r="AA19" s="752"/>
      <c r="AB19" s="533"/>
      <c r="AC19" s="768"/>
      <c r="AD19" s="750"/>
      <c r="AE19" s="204"/>
      <c r="AF19" s="518"/>
      <c r="AG19" s="237"/>
      <c r="AH19" s="238"/>
      <c r="AI19" s="1220"/>
      <c r="AJ19" s="41"/>
      <c r="AK19" s="41"/>
      <c r="AL19" s="41"/>
      <c r="AM19" s="41"/>
    </row>
    <row r="20" spans="1:39" s="67" customFormat="1" ht="15.75" thickBot="1">
      <c r="A20" s="966" t="s">
        <v>609</v>
      </c>
      <c r="B20" s="953">
        <v>42177</v>
      </c>
      <c r="C20" s="959" t="s">
        <v>610</v>
      </c>
      <c r="D20" s="959" t="s">
        <v>14</v>
      </c>
      <c r="E20" s="950" t="s">
        <v>160</v>
      </c>
      <c r="F20" s="918" t="s">
        <v>291</v>
      </c>
      <c r="G20" s="892">
        <f t="shared" si="0"/>
        <v>0</v>
      </c>
      <c r="H20" s="894">
        <f t="shared" si="2"/>
        <v>0</v>
      </c>
      <c r="I20" s="902"/>
      <c r="J20" s="902"/>
      <c r="K20" s="907"/>
      <c r="L20" s="907"/>
      <c r="M20" s="893"/>
      <c r="N20" s="770">
        <f t="shared" si="6"/>
        <v>0</v>
      </c>
      <c r="O20" s="897">
        <f t="shared" si="4"/>
        <v>0</v>
      </c>
      <c r="P20" s="898">
        <f t="shared" si="5"/>
        <v>0</v>
      </c>
      <c r="Q20" s="911">
        <f t="shared" si="1"/>
        <v>0</v>
      </c>
      <c r="R20" s="521"/>
      <c r="S20" s="452"/>
      <c r="T20" s="424"/>
      <c r="U20" s="205"/>
      <c r="V20" s="64"/>
      <c r="W20" s="563"/>
      <c r="X20" s="73"/>
      <c r="Y20" s="520"/>
      <c r="Z20" s="575"/>
      <c r="AA20" s="205"/>
      <c r="AB20" s="214"/>
      <c r="AC20" s="213"/>
      <c r="AD20" s="242"/>
      <c r="AE20" s="242"/>
      <c r="AF20" s="214"/>
      <c r="AG20" s="213"/>
      <c r="AH20" s="242"/>
      <c r="AI20" s="1223"/>
      <c r="AJ20" s="41"/>
      <c r="AK20" s="1138"/>
      <c r="AL20" s="1138"/>
      <c r="AM20" s="1138"/>
    </row>
    <row r="21" spans="1:39" s="67" customFormat="1" ht="15.75" thickBot="1">
      <c r="A21" s="966" t="s">
        <v>208</v>
      </c>
      <c r="B21" s="953">
        <v>42178</v>
      </c>
      <c r="C21" s="1089" t="s">
        <v>288</v>
      </c>
      <c r="D21" s="1090"/>
      <c r="E21" s="1091" t="s">
        <v>289</v>
      </c>
      <c r="F21" s="186">
        <v>1</v>
      </c>
      <c r="G21" s="157">
        <f>SUM(N21:Q21)</f>
        <v>47</v>
      </c>
      <c r="H21" s="863">
        <f>SUM(I21,J21,K21,L21,M21,N21,P21,Q21)</f>
        <v>32</v>
      </c>
      <c r="I21" s="869"/>
      <c r="J21" s="869"/>
      <c r="K21" s="865"/>
      <c r="L21" s="862"/>
      <c r="M21" s="862"/>
      <c r="N21" s="771">
        <f>SUM(S21,V21,Y21,AD21,AF21,AJ21)</f>
        <v>12</v>
      </c>
      <c r="O21" s="389">
        <f>SUM(U21,AC21,AH21,AM21,AM21,AL21)</f>
        <v>15</v>
      </c>
      <c r="P21" s="401">
        <f>SUM(R21,Z21,AG21,AK21)</f>
        <v>12</v>
      </c>
      <c r="Q21" s="189">
        <f>SUM(T21,W21,X21,AA21,AB21,AE21,AI21,AM21)</f>
        <v>8</v>
      </c>
      <c r="R21" s="474">
        <v>12</v>
      </c>
      <c r="S21" s="452">
        <v>12</v>
      </c>
      <c r="T21" s="66">
        <v>8</v>
      </c>
      <c r="U21" s="444">
        <v>15</v>
      </c>
      <c r="V21" s="452"/>
      <c r="W21" s="66"/>
      <c r="X21" s="73"/>
      <c r="Y21" s="520"/>
      <c r="Z21" s="575"/>
      <c r="AA21" s="205"/>
      <c r="AB21" s="214"/>
      <c r="AC21" s="213"/>
      <c r="AD21" s="242"/>
      <c r="AE21" s="242"/>
      <c r="AF21" s="214"/>
      <c r="AG21" s="213"/>
      <c r="AH21" s="242"/>
      <c r="AI21" s="1223"/>
      <c r="AJ21" s="41"/>
      <c r="AK21" s="1138"/>
      <c r="AL21" s="1138"/>
      <c r="AM21" s="1138"/>
    </row>
    <row r="22" spans="1:39" ht="15.75" thickBot="1">
      <c r="A22" s="969"/>
      <c r="B22" s="954">
        <v>42179</v>
      </c>
      <c r="C22" s="949" t="s">
        <v>657</v>
      </c>
      <c r="D22" s="949" t="s">
        <v>448</v>
      </c>
      <c r="E22" s="949" t="s">
        <v>237</v>
      </c>
      <c r="F22" s="918" t="s">
        <v>654</v>
      </c>
      <c r="G22" s="892">
        <v>120</v>
      </c>
      <c r="H22" s="894">
        <v>104</v>
      </c>
      <c r="I22" s="900"/>
      <c r="J22" s="900"/>
      <c r="K22" s="908">
        <v>4</v>
      </c>
      <c r="L22" s="908">
        <v>26</v>
      </c>
      <c r="M22" s="609"/>
      <c r="N22" s="1051">
        <f>SUM(P22,S22,V22,AD22,AF22,AJ22,Y22)</f>
        <v>40</v>
      </c>
      <c r="O22" s="1017">
        <f>SUM(U22,AC22,AH22,AL22)</f>
        <v>25</v>
      </c>
      <c r="P22" s="1054">
        <f>SUM(R22,Z22,AG22,AK22)</f>
        <v>0</v>
      </c>
      <c r="Q22" s="1021">
        <f>SUM(T22,AA22,AB22,AE22,AI22,AM22,W22,X22)</f>
        <v>55</v>
      </c>
      <c r="R22" s="1107"/>
      <c r="S22" s="557">
        <v>20</v>
      </c>
      <c r="T22" s="556">
        <v>15</v>
      </c>
      <c r="U22" s="581">
        <v>25</v>
      </c>
      <c r="V22" s="73"/>
      <c r="W22" s="556">
        <v>20</v>
      </c>
      <c r="X22" s="73">
        <v>20</v>
      </c>
      <c r="Y22" s="73">
        <v>20</v>
      </c>
      <c r="Z22" s="235"/>
      <c r="AA22" s="518"/>
      <c r="AB22" s="236"/>
      <c r="AC22" s="235"/>
      <c r="AD22" s="239"/>
      <c r="AE22" s="518"/>
      <c r="AF22" s="237"/>
      <c r="AG22" s="238"/>
      <c r="AH22" s="238"/>
      <c r="AI22" s="1220"/>
      <c r="AJ22" s="238"/>
      <c r="AK22" s="238"/>
      <c r="AL22" s="238"/>
      <c r="AM22" s="41"/>
    </row>
    <row r="23" spans="1:39" s="67" customFormat="1" ht="15.75" thickBot="1">
      <c r="A23" s="968"/>
      <c r="B23" s="953">
        <v>42181</v>
      </c>
      <c r="C23" s="960" t="s">
        <v>658</v>
      </c>
      <c r="D23" s="960" t="s">
        <v>325</v>
      </c>
      <c r="E23" s="960" t="s">
        <v>656</v>
      </c>
      <c r="F23" s="917" t="s">
        <v>290</v>
      </c>
      <c r="G23" s="892">
        <v>63</v>
      </c>
      <c r="H23" s="894">
        <v>53</v>
      </c>
      <c r="I23" s="895"/>
      <c r="J23" s="895"/>
      <c r="K23" s="907"/>
      <c r="L23" s="907"/>
      <c r="M23" s="893"/>
      <c r="N23" s="1015">
        <f>SUM(P23,S23,V23,Y23,AD23,AF23,AJ23,X23)</f>
        <v>34</v>
      </c>
      <c r="O23" s="1017">
        <f>SUM(U23,AC23,AH23,AL23)</f>
        <v>10</v>
      </c>
      <c r="P23" s="1019">
        <f>SUM(R23,Z23,AG23,AK23)</f>
        <v>0</v>
      </c>
      <c r="Q23" s="1252">
        <v>19</v>
      </c>
      <c r="R23" s="521"/>
      <c r="S23" s="792">
        <v>12</v>
      </c>
      <c r="T23" s="808">
        <v>4</v>
      </c>
      <c r="U23" s="793">
        <v>10</v>
      </c>
      <c r="V23" s="73">
        <v>12</v>
      </c>
      <c r="W23" s="64">
        <v>15</v>
      </c>
      <c r="X23" s="73">
        <v>10</v>
      </c>
      <c r="Y23" s="520"/>
      <c r="Z23" s="575"/>
      <c r="AA23" s="205"/>
      <c r="AB23" s="214"/>
      <c r="AC23" s="213"/>
      <c r="AD23" s="242"/>
      <c r="AE23" s="242"/>
      <c r="AF23" s="214"/>
      <c r="AG23" s="213"/>
      <c r="AH23" s="242"/>
      <c r="AI23" s="1223"/>
      <c r="AJ23" s="41"/>
      <c r="AK23" s="1233"/>
      <c r="AL23" s="1138"/>
      <c r="AM23" s="1138"/>
    </row>
    <row r="24" spans="1:40" ht="15.75" thickBot="1">
      <c r="A24" s="966"/>
      <c r="B24" s="953">
        <v>42181</v>
      </c>
      <c r="C24" s="1258" t="s">
        <v>659</v>
      </c>
      <c r="D24" s="1258" t="s">
        <v>381</v>
      </c>
      <c r="E24" s="1258" t="s">
        <v>165</v>
      </c>
      <c r="F24" s="917" t="s">
        <v>201</v>
      </c>
      <c r="G24" s="892">
        <v>49</v>
      </c>
      <c r="H24" s="894">
        <v>49</v>
      </c>
      <c r="I24" s="895"/>
      <c r="J24" s="895"/>
      <c r="K24" s="907"/>
      <c r="L24" s="907"/>
      <c r="M24" s="893"/>
      <c r="N24" s="1193">
        <f>SUM(P24,S24,V24,Y24,AD24,AF24,AJ24,X24)</f>
        <v>34</v>
      </c>
      <c r="O24" s="607">
        <f>SUM(U24,AC24,AH24,AL24)</f>
        <v>0</v>
      </c>
      <c r="P24" s="608">
        <f>SUM(R24,Z24,AG24,AK24)</f>
        <v>2</v>
      </c>
      <c r="Q24" s="1254">
        <f>SUM(T24,W24,AA24,AB24,AE24,AI24,AM24)</f>
        <v>15</v>
      </c>
      <c r="R24" s="605">
        <v>2</v>
      </c>
      <c r="S24" s="423"/>
      <c r="T24" s="424"/>
      <c r="U24" s="425"/>
      <c r="V24" s="423">
        <v>12</v>
      </c>
      <c r="W24" s="424">
        <v>15</v>
      </c>
      <c r="X24" s="73">
        <v>20</v>
      </c>
      <c r="Y24" s="744"/>
      <c r="Z24" s="336"/>
      <c r="AA24" s="444"/>
      <c r="AB24" s="261"/>
      <c r="AC24" s="260"/>
      <c r="AD24" s="262"/>
      <c r="AE24" s="262"/>
      <c r="AF24" s="261"/>
      <c r="AG24" s="260"/>
      <c r="AH24" s="262"/>
      <c r="AI24" s="1227"/>
      <c r="AJ24" s="41"/>
      <c r="AK24" s="1138"/>
      <c r="AL24" s="1138"/>
      <c r="AM24" s="1138"/>
      <c r="AN24" s="317"/>
    </row>
    <row r="25" spans="1:39" ht="15.75" thickBot="1">
      <c r="A25" s="968"/>
      <c r="B25" s="953">
        <v>42181</v>
      </c>
      <c r="C25" s="960" t="s">
        <v>172</v>
      </c>
      <c r="D25" s="960" t="s">
        <v>173</v>
      </c>
      <c r="E25" s="960" t="s">
        <v>165</v>
      </c>
      <c r="F25" s="917" t="s">
        <v>201</v>
      </c>
      <c r="G25" s="892">
        <f t="shared" si="0"/>
        <v>20</v>
      </c>
      <c r="H25" s="894">
        <f>I25+J25+K25+L25+N25+P25+Q25+M25</f>
        <v>32</v>
      </c>
      <c r="I25" s="895"/>
      <c r="J25" s="895"/>
      <c r="K25" s="907"/>
      <c r="L25" s="1191">
        <v>2</v>
      </c>
      <c r="M25" s="883">
        <v>10</v>
      </c>
      <c r="N25" s="1193">
        <f>SUM(P25,S25,V25,Y25,AD25,AF25,AJ25,X25)</f>
        <v>8</v>
      </c>
      <c r="O25" s="607">
        <f>SUM(U25,AC25,AH25,AL25)</f>
        <v>0</v>
      </c>
      <c r="P25" s="608">
        <f>SUM(R25,Z25,AG25,AK25)</f>
        <v>0</v>
      </c>
      <c r="Q25" s="834">
        <f>SUM(T25,W25,AA25,AB25,AE25,AI25,AM25)</f>
        <v>12</v>
      </c>
      <c r="R25" s="605"/>
      <c r="S25" s="423"/>
      <c r="T25" s="424"/>
      <c r="U25" s="425"/>
      <c r="V25" s="423"/>
      <c r="W25" s="424">
        <v>12</v>
      </c>
      <c r="X25" s="1198">
        <v>8</v>
      </c>
      <c r="Y25" s="520"/>
      <c r="Z25" s="575"/>
      <c r="AA25" s="205"/>
      <c r="AB25" s="214"/>
      <c r="AC25" s="213"/>
      <c r="AD25" s="242"/>
      <c r="AE25" s="242"/>
      <c r="AF25" s="214"/>
      <c r="AG25" s="213"/>
      <c r="AH25" s="242"/>
      <c r="AI25" s="1223"/>
      <c r="AJ25" s="41"/>
      <c r="AK25" s="41"/>
      <c r="AL25" s="41"/>
      <c r="AM25" s="41"/>
    </row>
    <row r="26" spans="1:39" ht="15.75" thickBot="1">
      <c r="A26" s="966"/>
      <c r="B26" s="953"/>
      <c r="C26" s="961"/>
      <c r="D26" s="961"/>
      <c r="E26" s="961"/>
      <c r="F26" s="918"/>
      <c r="G26" s="892">
        <f t="shared" si="0"/>
        <v>0</v>
      </c>
      <c r="H26" s="894">
        <f aca="true" t="shared" si="7" ref="H26:H63">I26+J26+K26+L26+N26+P26+Q26</f>
        <v>0</v>
      </c>
      <c r="I26" s="903"/>
      <c r="J26" s="903"/>
      <c r="K26" s="909"/>
      <c r="L26" s="909"/>
      <c r="M26" s="901"/>
      <c r="N26" s="770">
        <f t="shared" si="6"/>
        <v>0</v>
      </c>
      <c r="O26" s="897">
        <f t="shared" si="4"/>
        <v>0</v>
      </c>
      <c r="P26" s="898">
        <f t="shared" si="5"/>
        <v>0</v>
      </c>
      <c r="Q26" s="911">
        <f t="shared" si="1"/>
        <v>0</v>
      </c>
      <c r="R26" s="563"/>
      <c r="S26" s="452"/>
      <c r="T26" s="424"/>
      <c r="U26" s="444"/>
      <c r="V26" s="246"/>
      <c r="W26" s="261"/>
      <c r="X26" s="73"/>
      <c r="Y26" s="246"/>
      <c r="Z26" s="246"/>
      <c r="AA26" s="261"/>
      <c r="AB26" s="260"/>
      <c r="AC26" s="246"/>
      <c r="AD26" s="246"/>
      <c r="AE26" s="261"/>
      <c r="AF26" s="260"/>
      <c r="AG26" s="246"/>
      <c r="AH26" s="246"/>
      <c r="AI26" s="1226"/>
      <c r="AJ26" s="41"/>
      <c r="AK26" s="238"/>
      <c r="AL26" s="238"/>
      <c r="AM26" s="41"/>
    </row>
    <row r="27" spans="1:39" ht="15.75" thickBot="1">
      <c r="A27" s="966"/>
      <c r="B27" s="953"/>
      <c r="C27" s="950"/>
      <c r="D27" s="950"/>
      <c r="E27" s="950"/>
      <c r="F27" s="917"/>
      <c r="G27" s="892">
        <f t="shared" si="0"/>
        <v>0</v>
      </c>
      <c r="H27" s="894">
        <f t="shared" si="7"/>
        <v>0</v>
      </c>
      <c r="I27" s="895"/>
      <c r="J27" s="895"/>
      <c r="K27" s="907"/>
      <c r="L27" s="907"/>
      <c r="M27" s="893"/>
      <c r="N27" s="770">
        <f t="shared" si="6"/>
        <v>0</v>
      </c>
      <c r="O27" s="897">
        <f t="shared" si="4"/>
        <v>0</v>
      </c>
      <c r="P27" s="898">
        <f t="shared" si="5"/>
        <v>0</v>
      </c>
      <c r="Q27" s="911">
        <f t="shared" si="1"/>
        <v>0</v>
      </c>
      <c r="R27" s="521"/>
      <c r="S27" s="452"/>
      <c r="T27" s="424"/>
      <c r="U27" s="205"/>
      <c r="V27" s="62"/>
      <c r="W27" s="563"/>
      <c r="X27" s="73"/>
      <c r="Y27" s="563"/>
      <c r="Z27" s="336"/>
      <c r="AA27" s="444"/>
      <c r="AB27" s="261"/>
      <c r="AC27" s="260"/>
      <c r="AD27" s="262"/>
      <c r="AE27" s="262"/>
      <c r="AF27" s="261"/>
      <c r="AG27" s="260"/>
      <c r="AH27" s="262"/>
      <c r="AI27" s="1227"/>
      <c r="AJ27" s="41"/>
      <c r="AK27" s="41"/>
      <c r="AL27" s="41"/>
      <c r="AM27" s="41"/>
    </row>
    <row r="28" spans="1:39" ht="15.75" thickBot="1">
      <c r="A28" s="967"/>
      <c r="B28" s="952"/>
      <c r="C28" s="949"/>
      <c r="D28" s="949"/>
      <c r="E28" s="949"/>
      <c r="F28" s="920"/>
      <c r="G28" s="892">
        <f t="shared" si="0"/>
        <v>0</v>
      </c>
      <c r="H28" s="894">
        <f t="shared" si="7"/>
        <v>0</v>
      </c>
      <c r="I28" s="900"/>
      <c r="J28" s="900"/>
      <c r="K28" s="908"/>
      <c r="L28" s="908"/>
      <c r="M28" s="609"/>
      <c r="N28" s="770">
        <f t="shared" si="6"/>
        <v>0</v>
      </c>
      <c r="O28" s="897">
        <f t="shared" si="4"/>
        <v>0</v>
      </c>
      <c r="P28" s="898">
        <f t="shared" si="5"/>
        <v>0</v>
      </c>
      <c r="Q28" s="911">
        <f t="shared" si="1"/>
        <v>0</v>
      </c>
      <c r="R28" s="912"/>
      <c r="S28" s="452"/>
      <c r="T28" s="452"/>
      <c r="U28" s="425"/>
      <c r="V28" s="234"/>
      <c r="W28" s="577"/>
      <c r="X28" s="73"/>
      <c r="Y28" s="601"/>
      <c r="Z28" s="601"/>
      <c r="AA28" s="602"/>
      <c r="AB28" s="600"/>
      <c r="AC28" s="601"/>
      <c r="AD28" s="239"/>
      <c r="AE28" s="602"/>
      <c r="AF28" s="603"/>
      <c r="AG28" s="604"/>
      <c r="AH28" s="604"/>
      <c r="AI28" s="1224"/>
      <c r="AJ28" s="238"/>
      <c r="AK28" s="41"/>
      <c r="AL28" s="41"/>
      <c r="AM28" s="41"/>
    </row>
    <row r="29" spans="1:39" ht="15.75" thickBot="1">
      <c r="A29" s="966"/>
      <c r="B29" s="953"/>
      <c r="C29" s="949"/>
      <c r="D29" s="949"/>
      <c r="E29" s="950"/>
      <c r="F29" s="918"/>
      <c r="G29" s="892">
        <f t="shared" si="0"/>
        <v>0</v>
      </c>
      <c r="H29" s="894">
        <f t="shared" si="7"/>
        <v>0</v>
      </c>
      <c r="I29" s="900"/>
      <c r="J29" s="900"/>
      <c r="K29" s="908"/>
      <c r="L29" s="908"/>
      <c r="M29" s="609"/>
      <c r="N29" s="770">
        <f t="shared" si="6"/>
        <v>0</v>
      </c>
      <c r="O29" s="897">
        <f t="shared" si="4"/>
        <v>0</v>
      </c>
      <c r="P29" s="898">
        <f t="shared" si="5"/>
        <v>0</v>
      </c>
      <c r="Q29" s="911">
        <f t="shared" si="1"/>
        <v>0</v>
      </c>
      <c r="R29" s="912"/>
      <c r="S29" s="423"/>
      <c r="T29" s="424"/>
      <c r="U29" s="425"/>
      <c r="V29" s="654"/>
      <c r="W29" s="622"/>
      <c r="X29" s="73"/>
      <c r="Y29" s="746"/>
      <c r="Z29" s="731"/>
      <c r="AA29" s="734"/>
      <c r="AB29" s="533"/>
      <c r="AC29" s="767"/>
      <c r="AD29" s="746"/>
      <c r="AE29" s="204"/>
      <c r="AF29" s="913"/>
      <c r="AG29" s="914"/>
      <c r="AH29" s="915"/>
      <c r="AI29" s="1229"/>
      <c r="AJ29" s="41"/>
      <c r="AK29" s="41"/>
      <c r="AL29" s="41"/>
      <c r="AM29" s="41"/>
    </row>
    <row r="30" spans="1:39" ht="15.75" thickBot="1">
      <c r="A30" s="966"/>
      <c r="B30" s="953"/>
      <c r="C30" s="949"/>
      <c r="D30" s="949"/>
      <c r="E30" s="950"/>
      <c r="F30" s="918"/>
      <c r="G30" s="892">
        <f t="shared" si="0"/>
        <v>0</v>
      </c>
      <c r="H30" s="894">
        <f t="shared" si="7"/>
        <v>0</v>
      </c>
      <c r="I30" s="900"/>
      <c r="J30" s="900"/>
      <c r="K30" s="908"/>
      <c r="L30" s="908"/>
      <c r="M30" s="609"/>
      <c r="N30" s="770">
        <f t="shared" si="6"/>
        <v>0</v>
      </c>
      <c r="O30" s="897">
        <f t="shared" si="4"/>
        <v>0</v>
      </c>
      <c r="P30" s="898">
        <f t="shared" si="5"/>
        <v>0</v>
      </c>
      <c r="Q30" s="911">
        <f t="shared" si="1"/>
        <v>0</v>
      </c>
      <c r="R30" s="912"/>
      <c r="S30" s="423"/>
      <c r="T30" s="424"/>
      <c r="U30" s="425"/>
      <c r="V30" s="654"/>
      <c r="W30" s="622"/>
      <c r="X30" s="73"/>
      <c r="Y30" s="746"/>
      <c r="Z30" s="731"/>
      <c r="AA30" s="734"/>
      <c r="AB30" s="533"/>
      <c r="AC30" s="767"/>
      <c r="AD30" s="746"/>
      <c r="AE30" s="204"/>
      <c r="AF30" s="602"/>
      <c r="AG30" s="603"/>
      <c r="AH30" s="604"/>
      <c r="AI30" s="1224"/>
      <c r="AJ30" s="41"/>
      <c r="AK30" s="238"/>
      <c r="AL30" s="238"/>
      <c r="AM30" s="41"/>
    </row>
    <row r="31" spans="1:39" ht="15.75" thickBot="1">
      <c r="A31" s="967"/>
      <c r="B31" s="952"/>
      <c r="C31" s="962"/>
      <c r="D31" s="961"/>
      <c r="E31" s="961"/>
      <c r="F31" s="920"/>
      <c r="G31" s="892">
        <f aca="true" t="shared" si="8" ref="G31:G62">N31+O31+P31+Q31</f>
        <v>0</v>
      </c>
      <c r="H31" s="894">
        <f t="shared" si="7"/>
        <v>0</v>
      </c>
      <c r="I31" s="903"/>
      <c r="J31" s="903"/>
      <c r="K31" s="907"/>
      <c r="L31" s="909"/>
      <c r="M31" s="901"/>
      <c r="N31" s="770">
        <f t="shared" si="6"/>
        <v>0</v>
      </c>
      <c r="O31" s="897">
        <f t="shared" si="4"/>
        <v>0</v>
      </c>
      <c r="P31" s="898">
        <f t="shared" si="5"/>
        <v>0</v>
      </c>
      <c r="Q31" s="911">
        <f t="shared" si="1"/>
        <v>0</v>
      </c>
      <c r="R31" s="563"/>
      <c r="S31" s="452"/>
      <c r="T31" s="66"/>
      <c r="U31" s="444"/>
      <c r="V31" s="246"/>
      <c r="W31" s="261"/>
      <c r="X31" s="260"/>
      <c r="Y31" s="246"/>
      <c r="Z31" s="246"/>
      <c r="AA31" s="261"/>
      <c r="AB31" s="260"/>
      <c r="AC31" s="246"/>
      <c r="AD31" s="246"/>
      <c r="AE31" s="261"/>
      <c r="AF31" s="260"/>
      <c r="AG31" s="246"/>
      <c r="AH31" s="260"/>
      <c r="AI31" s="1230"/>
      <c r="AJ31" s="242"/>
      <c r="AK31" s="41"/>
      <c r="AL31" s="41"/>
      <c r="AM31" s="41"/>
    </row>
    <row r="32" spans="1:39" ht="15.75" thickBot="1">
      <c r="A32" s="966"/>
      <c r="B32" s="953"/>
      <c r="C32" s="949"/>
      <c r="D32" s="949"/>
      <c r="E32" s="949"/>
      <c r="F32" s="918"/>
      <c r="G32" s="892">
        <f t="shared" si="8"/>
        <v>0</v>
      </c>
      <c r="H32" s="894">
        <f t="shared" si="7"/>
        <v>0</v>
      </c>
      <c r="I32" s="900"/>
      <c r="J32" s="900"/>
      <c r="K32" s="908"/>
      <c r="L32" s="908"/>
      <c r="M32" s="609"/>
      <c r="N32" s="770">
        <f t="shared" si="6"/>
        <v>0</v>
      </c>
      <c r="O32" s="897">
        <f t="shared" si="4"/>
        <v>0</v>
      </c>
      <c r="P32" s="898">
        <f t="shared" si="5"/>
        <v>0</v>
      </c>
      <c r="Q32" s="911">
        <f t="shared" si="1"/>
        <v>0</v>
      </c>
      <c r="R32" s="912"/>
      <c r="S32" s="423"/>
      <c r="T32" s="424"/>
      <c r="U32" s="425"/>
      <c r="V32" s="655"/>
      <c r="W32" s="622"/>
      <c r="X32" s="531"/>
      <c r="Y32" s="750"/>
      <c r="Z32" s="751"/>
      <c r="AA32" s="752"/>
      <c r="AB32" s="533"/>
      <c r="AC32" s="768"/>
      <c r="AD32" s="750"/>
      <c r="AE32" s="204"/>
      <c r="AF32" s="533"/>
      <c r="AG32" s="494"/>
      <c r="AH32" s="747"/>
      <c r="AI32" s="1144"/>
      <c r="AJ32" s="41"/>
      <c r="AK32" s="41"/>
      <c r="AL32" s="41"/>
      <c r="AM32" s="41"/>
    </row>
    <row r="33" spans="1:39" ht="15.75" thickBot="1">
      <c r="A33" s="968"/>
      <c r="B33" s="953"/>
      <c r="C33" s="961"/>
      <c r="D33" s="961"/>
      <c r="E33" s="961"/>
      <c r="F33" s="917"/>
      <c r="G33" s="892">
        <f t="shared" si="8"/>
        <v>0</v>
      </c>
      <c r="H33" s="894">
        <f t="shared" si="7"/>
        <v>0</v>
      </c>
      <c r="I33" s="903"/>
      <c r="J33" s="903"/>
      <c r="K33" s="907"/>
      <c r="L33" s="909"/>
      <c r="M33" s="901"/>
      <c r="N33" s="770">
        <f t="shared" si="6"/>
        <v>0</v>
      </c>
      <c r="O33" s="897">
        <f t="shared" si="4"/>
        <v>0</v>
      </c>
      <c r="P33" s="898">
        <f t="shared" si="5"/>
        <v>0</v>
      </c>
      <c r="Q33" s="911">
        <f t="shared" si="1"/>
        <v>0</v>
      </c>
      <c r="R33" s="563"/>
      <c r="S33" s="452"/>
      <c r="T33" s="66"/>
      <c r="U33" s="444"/>
      <c r="V33" s="64"/>
      <c r="W33" s="563"/>
      <c r="X33" s="66"/>
      <c r="Y33" s="563"/>
      <c r="Z33" s="452"/>
      <c r="AA33" s="444"/>
      <c r="AB33" s="261"/>
      <c r="AC33" s="260"/>
      <c r="AD33" s="246"/>
      <c r="AE33" s="246"/>
      <c r="AF33" s="261"/>
      <c r="AG33" s="260"/>
      <c r="AH33" s="246"/>
      <c r="AI33" s="1226"/>
      <c r="AJ33" s="242"/>
      <c r="AK33" s="41"/>
      <c r="AL33" s="41"/>
      <c r="AM33" s="41"/>
    </row>
    <row r="34" spans="1:39" ht="15.75" thickBot="1">
      <c r="A34" s="968"/>
      <c r="B34" s="953"/>
      <c r="C34" s="961"/>
      <c r="D34" s="961"/>
      <c r="E34" s="961"/>
      <c r="F34" s="920"/>
      <c r="G34" s="892">
        <f t="shared" si="8"/>
        <v>0</v>
      </c>
      <c r="H34" s="894">
        <f t="shared" si="7"/>
        <v>0</v>
      </c>
      <c r="I34" s="903"/>
      <c r="J34" s="903"/>
      <c r="K34" s="907"/>
      <c r="L34" s="909"/>
      <c r="M34" s="901"/>
      <c r="N34" s="770">
        <f t="shared" si="6"/>
        <v>0</v>
      </c>
      <c r="O34" s="897">
        <f t="shared" si="4"/>
        <v>0</v>
      </c>
      <c r="P34" s="898">
        <f t="shared" si="5"/>
        <v>0</v>
      </c>
      <c r="Q34" s="911">
        <f t="shared" si="1"/>
        <v>0</v>
      </c>
      <c r="R34" s="563"/>
      <c r="S34" s="452"/>
      <c r="T34" s="66"/>
      <c r="U34" s="444"/>
      <c r="V34" s="64"/>
      <c r="W34" s="563"/>
      <c r="X34" s="66"/>
      <c r="Y34" s="563"/>
      <c r="Z34" s="452"/>
      <c r="AA34" s="444"/>
      <c r="AB34" s="62"/>
      <c r="AC34" s="336"/>
      <c r="AD34" s="563"/>
      <c r="AE34" s="444"/>
      <c r="AF34" s="66"/>
      <c r="AG34" s="336"/>
      <c r="AH34" s="563"/>
      <c r="AI34" s="1148"/>
      <c r="AJ34" s="41"/>
      <c r="AK34" s="41"/>
      <c r="AL34" s="41"/>
      <c r="AM34" s="41"/>
    </row>
    <row r="35" spans="1:39" ht="15.75" thickBot="1">
      <c r="A35" s="966"/>
      <c r="B35" s="953"/>
      <c r="C35" s="949"/>
      <c r="D35" s="949"/>
      <c r="E35" s="949"/>
      <c r="F35" s="918"/>
      <c r="G35" s="892">
        <f t="shared" si="8"/>
        <v>0</v>
      </c>
      <c r="H35" s="894">
        <f t="shared" si="7"/>
        <v>0</v>
      </c>
      <c r="I35" s="900"/>
      <c r="J35" s="900"/>
      <c r="K35" s="908"/>
      <c r="L35" s="908"/>
      <c r="M35" s="609"/>
      <c r="N35" s="770">
        <f t="shared" si="6"/>
        <v>0</v>
      </c>
      <c r="O35" s="897">
        <f t="shared" si="4"/>
        <v>0</v>
      </c>
      <c r="P35" s="898">
        <f t="shared" si="5"/>
        <v>0</v>
      </c>
      <c r="Q35" s="911">
        <f t="shared" si="1"/>
        <v>0</v>
      </c>
      <c r="R35" s="912"/>
      <c r="S35" s="423"/>
      <c r="T35" s="424"/>
      <c r="U35" s="425"/>
      <c r="V35" s="62"/>
      <c r="W35" s="563"/>
      <c r="X35" s="62"/>
      <c r="Y35" s="520"/>
      <c r="Z35" s="71"/>
      <c r="AA35" s="204"/>
      <c r="AB35" s="533"/>
      <c r="AC35" s="71"/>
      <c r="AD35" s="520"/>
      <c r="AE35" s="204"/>
      <c r="AF35" s="62"/>
      <c r="AG35" s="71"/>
      <c r="AH35" s="520"/>
      <c r="AI35" s="1147"/>
      <c r="AJ35" s="41"/>
      <c r="AK35" s="41"/>
      <c r="AL35" s="41"/>
      <c r="AM35" s="41"/>
    </row>
    <row r="36" spans="1:39" ht="15.75" thickBot="1">
      <c r="A36" s="969"/>
      <c r="B36" s="952"/>
      <c r="C36" s="959"/>
      <c r="D36" s="959"/>
      <c r="E36" s="959"/>
      <c r="F36" s="917"/>
      <c r="G36" s="892">
        <f t="shared" si="8"/>
        <v>0</v>
      </c>
      <c r="H36" s="894">
        <f t="shared" si="7"/>
        <v>0</v>
      </c>
      <c r="I36" s="902"/>
      <c r="J36" s="902"/>
      <c r="K36" s="907"/>
      <c r="L36" s="907"/>
      <c r="M36" s="893"/>
      <c r="N36" s="770">
        <f t="shared" si="6"/>
        <v>0</v>
      </c>
      <c r="O36" s="897">
        <f t="shared" si="4"/>
        <v>0</v>
      </c>
      <c r="P36" s="898">
        <f t="shared" si="5"/>
        <v>0</v>
      </c>
      <c r="Q36" s="911">
        <f t="shared" si="1"/>
        <v>0</v>
      </c>
      <c r="R36" s="521"/>
      <c r="S36" s="73"/>
      <c r="T36" s="64"/>
      <c r="U36" s="205"/>
      <c r="V36" s="563"/>
      <c r="W36" s="64"/>
      <c r="X36" s="246"/>
      <c r="Y36" s="241"/>
      <c r="Z36" s="242"/>
      <c r="AA36" s="242"/>
      <c r="AB36" s="214"/>
      <c r="AC36" s="213"/>
      <c r="AD36" s="242"/>
      <c r="AE36" s="242"/>
      <c r="AF36" s="214"/>
      <c r="AG36" s="213"/>
      <c r="AH36" s="242"/>
      <c r="AI36" s="1223"/>
      <c r="AJ36" s="41"/>
      <c r="AK36" s="41"/>
      <c r="AL36" s="41"/>
      <c r="AM36" s="41"/>
    </row>
    <row r="37" spans="1:39" ht="15.75" thickBot="1">
      <c r="A37" s="968"/>
      <c r="B37" s="953"/>
      <c r="C37" s="955"/>
      <c r="D37" s="955"/>
      <c r="E37" s="955"/>
      <c r="F37" s="917"/>
      <c r="G37" s="892">
        <f t="shared" si="8"/>
        <v>0</v>
      </c>
      <c r="H37" s="894">
        <f t="shared" si="7"/>
        <v>0</v>
      </c>
      <c r="I37" s="904"/>
      <c r="J37" s="904"/>
      <c r="K37" s="910"/>
      <c r="L37" s="910"/>
      <c r="M37" s="905"/>
      <c r="N37" s="770">
        <f t="shared" si="6"/>
        <v>0</v>
      </c>
      <c r="O37" s="897">
        <f t="shared" si="4"/>
        <v>0</v>
      </c>
      <c r="P37" s="898">
        <f t="shared" si="5"/>
        <v>0</v>
      </c>
      <c r="Q37" s="911">
        <f t="shared" si="1"/>
        <v>0</v>
      </c>
      <c r="R37" s="520"/>
      <c r="S37" s="71"/>
      <c r="T37" s="62"/>
      <c r="U37" s="204"/>
      <c r="V37" s="66"/>
      <c r="W37" s="563"/>
      <c r="X37" s="62"/>
      <c r="Y37" s="520"/>
      <c r="Z37" s="71"/>
      <c r="AA37" s="204"/>
      <c r="AB37" s="241"/>
      <c r="AC37" s="259"/>
      <c r="AD37" s="259"/>
      <c r="AE37" s="204"/>
      <c r="AF37" s="62"/>
      <c r="AG37" s="62"/>
      <c r="AH37" s="71"/>
      <c r="AI37" s="1221"/>
      <c r="AJ37" s="1232"/>
      <c r="AK37" s="41"/>
      <c r="AL37" s="41"/>
      <c r="AM37" s="41"/>
    </row>
    <row r="38" spans="1:39" ht="15.75" thickBot="1">
      <c r="A38" s="955"/>
      <c r="B38" s="952"/>
      <c r="C38" s="949"/>
      <c r="D38" s="949"/>
      <c r="E38" s="950"/>
      <c r="F38" s="918"/>
      <c r="G38" s="892">
        <f t="shared" si="8"/>
        <v>0</v>
      </c>
      <c r="H38" s="894">
        <f t="shared" si="7"/>
        <v>0</v>
      </c>
      <c r="I38" s="900"/>
      <c r="J38" s="900"/>
      <c r="K38" s="908"/>
      <c r="L38" s="908"/>
      <c r="M38" s="609"/>
      <c r="N38" s="770">
        <f t="shared" si="6"/>
        <v>0</v>
      </c>
      <c r="O38" s="897">
        <f t="shared" si="4"/>
        <v>0</v>
      </c>
      <c r="P38" s="898">
        <f t="shared" si="5"/>
        <v>0</v>
      </c>
      <c r="Q38" s="911">
        <f t="shared" si="1"/>
        <v>0</v>
      </c>
      <c r="R38" s="852"/>
      <c r="S38" s="632"/>
      <c r="T38" s="424"/>
      <c r="U38" s="425"/>
      <c r="V38" s="577"/>
      <c r="W38" s="655"/>
      <c r="X38" s="234"/>
      <c r="Y38" s="236"/>
      <c r="Z38" s="235"/>
      <c r="AA38" s="235"/>
      <c r="AB38" s="518"/>
      <c r="AC38" s="236"/>
      <c r="AD38" s="235"/>
      <c r="AE38" s="239"/>
      <c r="AF38" s="518"/>
      <c r="AG38" s="237"/>
      <c r="AH38" s="238"/>
      <c r="AI38" s="1220"/>
      <c r="AJ38" s="238"/>
      <c r="AK38" s="238"/>
      <c r="AL38" s="238"/>
      <c r="AM38" s="238"/>
    </row>
    <row r="39" spans="1:39" ht="15.75" thickBot="1">
      <c r="A39" s="966"/>
      <c r="B39" s="953"/>
      <c r="C39" s="949"/>
      <c r="D39" s="949"/>
      <c r="E39" s="949"/>
      <c r="F39" s="918"/>
      <c r="G39" s="892">
        <f t="shared" si="8"/>
        <v>0</v>
      </c>
      <c r="H39" s="894">
        <f t="shared" si="7"/>
        <v>0</v>
      </c>
      <c r="I39" s="900"/>
      <c r="J39" s="900"/>
      <c r="K39" s="908"/>
      <c r="L39" s="908"/>
      <c r="M39" s="609"/>
      <c r="N39" s="770">
        <f t="shared" si="6"/>
        <v>0</v>
      </c>
      <c r="O39" s="897">
        <f t="shared" si="4"/>
        <v>0</v>
      </c>
      <c r="P39" s="898">
        <f t="shared" si="5"/>
        <v>0</v>
      </c>
      <c r="Q39" s="899">
        <f t="shared" si="1"/>
        <v>0</v>
      </c>
      <c r="R39" s="935"/>
      <c r="S39" s="938"/>
      <c r="T39" s="424"/>
      <c r="U39" s="425"/>
      <c r="V39" s="655"/>
      <c r="W39" s="622"/>
      <c r="X39" s="531"/>
      <c r="Y39" s="750"/>
      <c r="Z39" s="751"/>
      <c r="AA39" s="752"/>
      <c r="AB39" s="533"/>
      <c r="AC39" s="768"/>
      <c r="AD39" s="750"/>
      <c r="AE39" s="204"/>
      <c r="AF39" s="533"/>
      <c r="AG39" s="494"/>
      <c r="AH39" s="747"/>
      <c r="AI39" s="1144"/>
      <c r="AJ39" s="238"/>
      <c r="AK39" s="41"/>
      <c r="AL39" s="41"/>
      <c r="AM39" s="41"/>
    </row>
    <row r="40" spans="1:39" ht="15.75" thickBot="1">
      <c r="A40" s="967"/>
      <c r="B40" s="952"/>
      <c r="C40" s="950"/>
      <c r="D40" s="950"/>
      <c r="E40" s="959"/>
      <c r="F40" s="920"/>
      <c r="G40" s="892">
        <f t="shared" si="8"/>
        <v>0</v>
      </c>
      <c r="H40" s="894">
        <f t="shared" si="7"/>
        <v>0</v>
      </c>
      <c r="I40" s="895"/>
      <c r="J40" s="895"/>
      <c r="K40" s="907"/>
      <c r="L40" s="907"/>
      <c r="M40" s="893"/>
      <c r="N40" s="770">
        <f t="shared" si="6"/>
        <v>0</v>
      </c>
      <c r="O40" s="897">
        <f t="shared" si="4"/>
        <v>0</v>
      </c>
      <c r="P40" s="898">
        <f t="shared" si="5"/>
        <v>0</v>
      </c>
      <c r="Q40" s="899">
        <f t="shared" si="1"/>
        <v>0</v>
      </c>
      <c r="R40" s="417"/>
      <c r="S40" s="73"/>
      <c r="T40" s="64"/>
      <c r="U40" s="205"/>
      <c r="V40" s="241"/>
      <c r="W40" s="262"/>
      <c r="X40" s="259"/>
      <c r="Y40" s="259"/>
      <c r="Z40" s="270"/>
      <c r="AA40" s="241"/>
      <c r="AB40" s="259"/>
      <c r="AC40" s="259"/>
      <c r="AD40" s="204"/>
      <c r="AE40" s="62"/>
      <c r="AF40" s="62"/>
      <c r="AG40" s="71"/>
      <c r="AH40" s="71"/>
      <c r="AI40" s="1221"/>
      <c r="AJ40" s="1232"/>
      <c r="AK40" s="41"/>
      <c r="AL40" s="41"/>
      <c r="AM40" s="41"/>
    </row>
    <row r="41" spans="1:39" ht="15.75" thickBot="1">
      <c r="A41" s="967"/>
      <c r="B41" s="952"/>
      <c r="C41" s="949"/>
      <c r="D41" s="949"/>
      <c r="E41" s="950"/>
      <c r="F41" s="918"/>
      <c r="G41" s="892">
        <f t="shared" si="8"/>
        <v>0</v>
      </c>
      <c r="H41" s="894">
        <f t="shared" si="7"/>
        <v>0</v>
      </c>
      <c r="I41" s="900"/>
      <c r="J41" s="900"/>
      <c r="K41" s="908"/>
      <c r="L41" s="908"/>
      <c r="M41" s="609"/>
      <c r="N41" s="770">
        <f t="shared" si="6"/>
        <v>0</v>
      </c>
      <c r="O41" s="897">
        <f t="shared" si="4"/>
        <v>0</v>
      </c>
      <c r="P41" s="898">
        <f t="shared" si="5"/>
        <v>0</v>
      </c>
      <c r="Q41" s="899">
        <f t="shared" si="1"/>
        <v>0</v>
      </c>
      <c r="R41" s="605"/>
      <c r="S41" s="423"/>
      <c r="T41" s="424"/>
      <c r="U41" s="425"/>
      <c r="V41" s="234"/>
      <c r="W41" s="577"/>
      <c r="X41" s="236"/>
      <c r="Y41" s="235"/>
      <c r="Z41" s="235"/>
      <c r="AA41" s="518"/>
      <c r="AB41" s="236"/>
      <c r="AC41" s="235"/>
      <c r="AD41" s="239"/>
      <c r="AE41" s="518"/>
      <c r="AF41" s="237"/>
      <c r="AG41" s="238"/>
      <c r="AH41" s="238"/>
      <c r="AI41" s="1220"/>
      <c r="AJ41" s="238"/>
      <c r="AK41" s="41"/>
      <c r="AL41" s="41"/>
      <c r="AM41" s="41"/>
    </row>
    <row r="42" spans="1:39" ht="15.75" thickBot="1">
      <c r="A42" s="966"/>
      <c r="B42" s="953"/>
      <c r="C42" s="949"/>
      <c r="D42" s="949"/>
      <c r="E42" s="949"/>
      <c r="F42" s="918"/>
      <c r="G42" s="892">
        <f t="shared" si="8"/>
        <v>0</v>
      </c>
      <c r="H42" s="894">
        <f t="shared" si="7"/>
        <v>0</v>
      </c>
      <c r="I42" s="900"/>
      <c r="J42" s="900"/>
      <c r="K42" s="908"/>
      <c r="L42" s="908"/>
      <c r="M42" s="609"/>
      <c r="N42" s="770">
        <f t="shared" si="6"/>
        <v>0</v>
      </c>
      <c r="O42" s="897">
        <f t="shared" si="4"/>
        <v>0</v>
      </c>
      <c r="P42" s="898">
        <f t="shared" si="5"/>
        <v>0</v>
      </c>
      <c r="Q42" s="899">
        <f t="shared" si="1"/>
        <v>0</v>
      </c>
      <c r="R42" s="605"/>
      <c r="S42" s="423"/>
      <c r="T42" s="424"/>
      <c r="U42" s="425"/>
      <c r="V42" s="234"/>
      <c r="W42" s="577"/>
      <c r="X42" s="236"/>
      <c r="Y42" s="235"/>
      <c r="Z42" s="235"/>
      <c r="AA42" s="518"/>
      <c r="AB42" s="236"/>
      <c r="AC42" s="235"/>
      <c r="AD42" s="239"/>
      <c r="AE42" s="518"/>
      <c r="AF42" s="237"/>
      <c r="AG42" s="238"/>
      <c r="AH42" s="238"/>
      <c r="AI42" s="1220"/>
      <c r="AJ42" s="41"/>
      <c r="AK42" s="41"/>
      <c r="AL42" s="41"/>
      <c r="AM42" s="41"/>
    </row>
    <row r="43" spans="1:39" ht="15.75" thickBot="1">
      <c r="A43" s="966"/>
      <c r="B43" s="953"/>
      <c r="C43" s="962"/>
      <c r="D43" s="961"/>
      <c r="E43" s="961"/>
      <c r="F43" s="921"/>
      <c r="G43" s="892">
        <f t="shared" si="8"/>
        <v>0</v>
      </c>
      <c r="H43" s="894">
        <f t="shared" si="7"/>
        <v>0</v>
      </c>
      <c r="I43" s="903"/>
      <c r="J43" s="903"/>
      <c r="K43" s="907"/>
      <c r="L43" s="909"/>
      <c r="M43" s="901"/>
      <c r="N43" s="770">
        <f t="shared" si="6"/>
        <v>0</v>
      </c>
      <c r="O43" s="897">
        <f t="shared" si="4"/>
        <v>0</v>
      </c>
      <c r="P43" s="898">
        <f t="shared" si="5"/>
        <v>0</v>
      </c>
      <c r="Q43" s="899">
        <f t="shared" si="1"/>
        <v>0</v>
      </c>
      <c r="R43" s="474"/>
      <c r="S43" s="452"/>
      <c r="T43" s="66"/>
      <c r="U43" s="444"/>
      <c r="V43" s="64"/>
      <c r="W43" s="563"/>
      <c r="X43" s="66"/>
      <c r="Y43" s="563"/>
      <c r="Z43" s="452"/>
      <c r="AA43" s="444"/>
      <c r="AB43" s="261"/>
      <c r="AC43" s="260"/>
      <c r="AD43" s="246"/>
      <c r="AE43" s="246"/>
      <c r="AF43" s="261"/>
      <c r="AG43" s="260"/>
      <c r="AH43" s="246"/>
      <c r="AI43" s="1226"/>
      <c r="AJ43" s="242"/>
      <c r="AK43" s="41"/>
      <c r="AL43" s="41"/>
      <c r="AM43" s="41"/>
    </row>
    <row r="44" spans="1:39" ht="15.75" thickBot="1">
      <c r="A44" s="967"/>
      <c r="B44" s="952"/>
      <c r="C44" s="959"/>
      <c r="D44" s="959"/>
      <c r="E44" s="959"/>
      <c r="F44" s="920"/>
      <c r="G44" s="892">
        <f t="shared" si="8"/>
        <v>0</v>
      </c>
      <c r="H44" s="894">
        <f t="shared" si="7"/>
        <v>0</v>
      </c>
      <c r="I44" s="902"/>
      <c r="J44" s="902"/>
      <c r="K44" s="907"/>
      <c r="L44" s="907"/>
      <c r="M44" s="893"/>
      <c r="N44" s="770">
        <f t="shared" si="6"/>
        <v>0</v>
      </c>
      <c r="O44" s="897">
        <f t="shared" si="4"/>
        <v>0</v>
      </c>
      <c r="P44" s="898">
        <f t="shared" si="5"/>
        <v>0</v>
      </c>
      <c r="Q44" s="899">
        <f t="shared" si="1"/>
        <v>0</v>
      </c>
      <c r="R44" s="934"/>
      <c r="S44" s="73"/>
      <c r="T44" s="64"/>
      <c r="U44" s="205"/>
      <c r="V44" s="246"/>
      <c r="W44" s="261"/>
      <c r="X44" s="241"/>
      <c r="Y44" s="242"/>
      <c r="Z44" s="242"/>
      <c r="AA44" s="214"/>
      <c r="AB44" s="213"/>
      <c r="AC44" s="242"/>
      <c r="AD44" s="242"/>
      <c r="AE44" s="214"/>
      <c r="AF44" s="213"/>
      <c r="AG44" s="242"/>
      <c r="AH44" s="242"/>
      <c r="AI44" s="1223"/>
      <c r="AJ44" s="1138"/>
      <c r="AK44" s="41"/>
      <c r="AL44" s="41"/>
      <c r="AM44" s="41"/>
    </row>
    <row r="45" spans="1:39" ht="15.75" thickBot="1">
      <c r="A45" s="966"/>
      <c r="B45" s="953"/>
      <c r="C45" s="950"/>
      <c r="D45" s="950"/>
      <c r="E45" s="950"/>
      <c r="F45" s="917"/>
      <c r="G45" s="892">
        <f t="shared" si="8"/>
        <v>0</v>
      </c>
      <c r="H45" s="894">
        <f t="shared" si="7"/>
        <v>0</v>
      </c>
      <c r="I45" s="895"/>
      <c r="J45" s="895"/>
      <c r="K45" s="907"/>
      <c r="L45" s="907"/>
      <c r="M45" s="893"/>
      <c r="N45" s="770">
        <f t="shared" si="6"/>
        <v>0</v>
      </c>
      <c r="O45" s="897">
        <f t="shared" si="4"/>
        <v>0</v>
      </c>
      <c r="P45" s="898">
        <f t="shared" si="5"/>
        <v>0</v>
      </c>
      <c r="Q45" s="899">
        <f t="shared" si="1"/>
        <v>0</v>
      </c>
      <c r="R45" s="700"/>
      <c r="S45" s="336"/>
      <c r="T45" s="66"/>
      <c r="U45" s="444"/>
      <c r="V45" s="62"/>
      <c r="W45" s="563"/>
      <c r="X45" s="62"/>
      <c r="Y45" s="520"/>
      <c r="Z45" s="71"/>
      <c r="AA45" s="204"/>
      <c r="AB45" s="64"/>
      <c r="AC45" s="71"/>
      <c r="AD45" s="520"/>
      <c r="AE45" s="204"/>
      <c r="AF45" s="62"/>
      <c r="AG45" s="71"/>
      <c r="AH45" s="520"/>
      <c r="AI45" s="1147"/>
      <c r="AJ45" s="41"/>
      <c r="AK45" s="41"/>
      <c r="AL45" s="41"/>
      <c r="AM45" s="41"/>
    </row>
    <row r="46" spans="1:39" ht="15.75" thickBot="1">
      <c r="A46" s="967"/>
      <c r="B46" s="952"/>
      <c r="C46" s="959"/>
      <c r="D46" s="959"/>
      <c r="E46" s="959"/>
      <c r="F46" s="917"/>
      <c r="G46" s="892">
        <f t="shared" si="8"/>
        <v>0</v>
      </c>
      <c r="H46" s="894">
        <f t="shared" si="7"/>
        <v>0</v>
      </c>
      <c r="I46" s="895"/>
      <c r="J46" s="895"/>
      <c r="K46" s="907"/>
      <c r="L46" s="907"/>
      <c r="M46" s="893"/>
      <c r="N46" s="770">
        <f t="shared" si="6"/>
        <v>0</v>
      </c>
      <c r="O46" s="897">
        <f t="shared" si="4"/>
        <v>0</v>
      </c>
      <c r="P46" s="898">
        <f t="shared" si="5"/>
        <v>0</v>
      </c>
      <c r="Q46" s="899">
        <f t="shared" si="1"/>
        <v>0</v>
      </c>
      <c r="R46" s="417"/>
      <c r="S46" s="73"/>
      <c r="T46" s="64"/>
      <c r="U46" s="205"/>
      <c r="V46" s="563"/>
      <c r="W46" s="62"/>
      <c r="X46" s="241"/>
      <c r="Y46" s="259"/>
      <c r="Z46" s="259"/>
      <c r="AA46" s="270"/>
      <c r="AB46" s="241"/>
      <c r="AC46" s="259"/>
      <c r="AD46" s="259"/>
      <c r="AE46" s="204"/>
      <c r="AF46" s="62"/>
      <c r="AG46" s="62"/>
      <c r="AH46" s="71"/>
      <c r="AI46" s="1221"/>
      <c r="AJ46" s="41"/>
      <c r="AK46" s="41"/>
      <c r="AL46" s="41"/>
      <c r="AM46" s="41"/>
    </row>
    <row r="47" spans="1:39" ht="15.75" thickBot="1">
      <c r="A47" s="967"/>
      <c r="B47" s="952"/>
      <c r="C47" s="959"/>
      <c r="D47" s="959"/>
      <c r="E47" s="959"/>
      <c r="F47" s="920"/>
      <c r="G47" s="892">
        <f t="shared" si="8"/>
        <v>0</v>
      </c>
      <c r="H47" s="894">
        <f t="shared" si="7"/>
        <v>0</v>
      </c>
      <c r="I47" s="895"/>
      <c r="J47" s="895"/>
      <c r="K47" s="907"/>
      <c r="L47" s="907"/>
      <c r="M47" s="893"/>
      <c r="N47" s="770">
        <f t="shared" si="6"/>
        <v>0</v>
      </c>
      <c r="O47" s="897">
        <f t="shared" si="4"/>
        <v>0</v>
      </c>
      <c r="P47" s="898">
        <f t="shared" si="5"/>
        <v>0</v>
      </c>
      <c r="Q47" s="899">
        <f t="shared" si="1"/>
        <v>0</v>
      </c>
      <c r="R47" s="417"/>
      <c r="S47" s="73"/>
      <c r="T47" s="64"/>
      <c r="U47" s="205"/>
      <c r="V47" s="246"/>
      <c r="W47" s="261"/>
      <c r="X47" s="241"/>
      <c r="Y47" s="242"/>
      <c r="Z47" s="242"/>
      <c r="AA47" s="214"/>
      <c r="AB47" s="213"/>
      <c r="AC47" s="242"/>
      <c r="AD47" s="242"/>
      <c r="AE47" s="214"/>
      <c r="AF47" s="213"/>
      <c r="AG47" s="242"/>
      <c r="AH47" s="242"/>
      <c r="AI47" s="1223"/>
      <c r="AJ47" s="1137"/>
      <c r="AK47" s="41"/>
      <c r="AL47" s="41"/>
      <c r="AM47" s="41"/>
    </row>
    <row r="48" spans="1:39" ht="15.75" thickBot="1">
      <c r="A48" s="966"/>
      <c r="B48" s="953"/>
      <c r="C48" s="959"/>
      <c r="D48" s="959"/>
      <c r="E48" s="950"/>
      <c r="F48" s="917"/>
      <c r="G48" s="892">
        <f t="shared" si="8"/>
        <v>0</v>
      </c>
      <c r="H48" s="894">
        <f t="shared" si="7"/>
        <v>0</v>
      </c>
      <c r="I48" s="902"/>
      <c r="J48" s="902"/>
      <c r="K48" s="907"/>
      <c r="L48" s="907"/>
      <c r="M48" s="893"/>
      <c r="N48" s="770">
        <f t="shared" si="6"/>
        <v>0</v>
      </c>
      <c r="O48" s="897">
        <f t="shared" si="4"/>
        <v>0</v>
      </c>
      <c r="P48" s="898">
        <f t="shared" si="5"/>
        <v>0</v>
      </c>
      <c r="Q48" s="899">
        <f t="shared" si="1"/>
        <v>0</v>
      </c>
      <c r="R48" s="417"/>
      <c r="S48" s="73"/>
      <c r="T48" s="64"/>
      <c r="U48" s="205"/>
      <c r="V48" s="64"/>
      <c r="W48" s="563"/>
      <c r="X48" s="66"/>
      <c r="Y48" s="520"/>
      <c r="Z48" s="575"/>
      <c r="AA48" s="205"/>
      <c r="AB48" s="214"/>
      <c r="AC48" s="213"/>
      <c r="AD48" s="242"/>
      <c r="AE48" s="242"/>
      <c r="AF48" s="214"/>
      <c r="AG48" s="213"/>
      <c r="AH48" s="242"/>
      <c r="AI48" s="1223"/>
      <c r="AJ48" s="41"/>
      <c r="AK48" s="41"/>
      <c r="AL48" s="41"/>
      <c r="AM48" s="41"/>
    </row>
    <row r="49" spans="1:39" ht="15.75" thickBot="1">
      <c r="A49" s="966"/>
      <c r="B49" s="953"/>
      <c r="C49" s="962"/>
      <c r="D49" s="961"/>
      <c r="E49" s="961"/>
      <c r="F49" s="921"/>
      <c r="G49" s="892">
        <f t="shared" si="8"/>
        <v>0</v>
      </c>
      <c r="H49" s="894">
        <f t="shared" si="7"/>
        <v>0</v>
      </c>
      <c r="I49" s="903"/>
      <c r="J49" s="903"/>
      <c r="K49" s="907"/>
      <c r="L49" s="909"/>
      <c r="M49" s="901"/>
      <c r="N49" s="770">
        <f t="shared" si="6"/>
        <v>0</v>
      </c>
      <c r="O49" s="897">
        <f t="shared" si="4"/>
        <v>0</v>
      </c>
      <c r="P49" s="898">
        <f t="shared" si="5"/>
        <v>0</v>
      </c>
      <c r="Q49" s="899">
        <f t="shared" si="1"/>
        <v>0</v>
      </c>
      <c r="R49" s="474"/>
      <c r="S49" s="452"/>
      <c r="T49" s="66"/>
      <c r="U49" s="444"/>
      <c r="V49" s="64"/>
      <c r="W49" s="563"/>
      <c r="X49" s="66"/>
      <c r="Y49" s="563"/>
      <c r="Z49" s="452"/>
      <c r="AA49" s="444"/>
      <c r="AB49" s="62"/>
      <c r="AC49" s="336"/>
      <c r="AD49" s="563"/>
      <c r="AE49" s="444"/>
      <c r="AF49" s="66"/>
      <c r="AG49" s="336"/>
      <c r="AH49" s="563"/>
      <c r="AI49" s="1148"/>
      <c r="AJ49" s="41"/>
      <c r="AK49" s="41"/>
      <c r="AL49" s="41"/>
      <c r="AM49" s="41"/>
    </row>
    <row r="50" spans="1:39" ht="15.75" thickBot="1">
      <c r="A50" s="966"/>
      <c r="B50" s="953"/>
      <c r="C50" s="959"/>
      <c r="D50" s="959"/>
      <c r="E50" s="959"/>
      <c r="F50" s="917"/>
      <c r="G50" s="892">
        <f t="shared" si="8"/>
        <v>0</v>
      </c>
      <c r="H50" s="894">
        <f t="shared" si="7"/>
        <v>0</v>
      </c>
      <c r="I50" s="895"/>
      <c r="J50" s="895"/>
      <c r="K50" s="907"/>
      <c r="L50" s="907"/>
      <c r="M50" s="893"/>
      <c r="N50" s="770">
        <f t="shared" si="6"/>
        <v>0</v>
      </c>
      <c r="O50" s="897">
        <f t="shared" si="4"/>
        <v>0</v>
      </c>
      <c r="P50" s="898">
        <f t="shared" si="5"/>
        <v>0</v>
      </c>
      <c r="Q50" s="899">
        <f t="shared" si="1"/>
        <v>0</v>
      </c>
      <c r="R50" s="417"/>
      <c r="S50" s="73"/>
      <c r="T50" s="64"/>
      <c r="U50" s="205"/>
      <c r="V50" s="241"/>
      <c r="W50" s="262"/>
      <c r="X50" s="259"/>
      <c r="Y50" s="259"/>
      <c r="Z50" s="270"/>
      <c r="AA50" s="241"/>
      <c r="AB50" s="259"/>
      <c r="AC50" s="259"/>
      <c r="AD50" s="204"/>
      <c r="AE50" s="62"/>
      <c r="AF50" s="62"/>
      <c r="AG50" s="71"/>
      <c r="AH50" s="71"/>
      <c r="AI50" s="1221"/>
      <c r="AJ50" s="41"/>
      <c r="AK50" s="41"/>
      <c r="AL50" s="41"/>
      <c r="AM50" s="41"/>
    </row>
    <row r="51" spans="1:39" ht="15.75" thickBot="1">
      <c r="A51" s="955"/>
      <c r="B51" s="952"/>
      <c r="C51" s="949"/>
      <c r="D51" s="949"/>
      <c r="E51" s="949"/>
      <c r="F51" s="918"/>
      <c r="G51" s="892">
        <f t="shared" si="8"/>
        <v>0</v>
      </c>
      <c r="H51" s="894">
        <f t="shared" si="7"/>
        <v>0</v>
      </c>
      <c r="I51" s="900"/>
      <c r="J51" s="900"/>
      <c r="K51" s="908"/>
      <c r="L51" s="908"/>
      <c r="M51" s="609"/>
      <c r="N51" s="770">
        <f t="shared" si="6"/>
        <v>0</v>
      </c>
      <c r="O51" s="897">
        <f t="shared" si="4"/>
        <v>0</v>
      </c>
      <c r="P51" s="898">
        <f t="shared" si="5"/>
        <v>0</v>
      </c>
      <c r="Q51" s="899">
        <f t="shared" si="1"/>
        <v>0</v>
      </c>
      <c r="R51" s="605"/>
      <c r="S51" s="423"/>
      <c r="T51" s="424"/>
      <c r="U51" s="425"/>
      <c r="V51" s="234"/>
      <c r="W51" s="577"/>
      <c r="X51" s="236"/>
      <c r="Y51" s="235"/>
      <c r="Z51" s="235"/>
      <c r="AA51" s="518"/>
      <c r="AB51" s="236"/>
      <c r="AC51" s="235"/>
      <c r="AD51" s="239"/>
      <c r="AE51" s="518"/>
      <c r="AF51" s="237"/>
      <c r="AG51" s="238"/>
      <c r="AH51" s="238"/>
      <c r="AI51" s="1220"/>
      <c r="AJ51" s="41"/>
      <c r="AK51" s="41"/>
      <c r="AL51" s="41"/>
      <c r="AM51" s="41"/>
    </row>
    <row r="52" spans="1:39" ht="15.75" thickBot="1">
      <c r="A52" s="966"/>
      <c r="B52" s="953"/>
      <c r="C52" s="959"/>
      <c r="D52" s="959"/>
      <c r="E52" s="959"/>
      <c r="F52" s="917"/>
      <c r="G52" s="892">
        <f t="shared" si="8"/>
        <v>0</v>
      </c>
      <c r="H52" s="894">
        <f t="shared" si="7"/>
        <v>0</v>
      </c>
      <c r="I52" s="902"/>
      <c r="J52" s="902"/>
      <c r="K52" s="907"/>
      <c r="L52" s="907"/>
      <c r="M52" s="893"/>
      <c r="N52" s="770">
        <f t="shared" si="6"/>
        <v>0</v>
      </c>
      <c r="O52" s="897">
        <f t="shared" si="4"/>
        <v>0</v>
      </c>
      <c r="P52" s="898">
        <f t="shared" si="5"/>
        <v>0</v>
      </c>
      <c r="Q52" s="899">
        <f t="shared" si="1"/>
        <v>0</v>
      </c>
      <c r="R52" s="417"/>
      <c r="S52" s="73"/>
      <c r="T52" s="64"/>
      <c r="U52" s="205"/>
      <c r="V52" s="64"/>
      <c r="W52" s="563"/>
      <c r="X52" s="66"/>
      <c r="Y52" s="520"/>
      <c r="Z52" s="575"/>
      <c r="AA52" s="205"/>
      <c r="AB52" s="64"/>
      <c r="AC52" s="73"/>
      <c r="AD52" s="521"/>
      <c r="AE52" s="205"/>
      <c r="AF52" s="64"/>
      <c r="AG52" s="73"/>
      <c r="AH52" s="521"/>
      <c r="AI52" s="1222"/>
      <c r="AJ52" s="41"/>
      <c r="AK52" s="41"/>
      <c r="AL52" s="41"/>
      <c r="AM52" s="41"/>
    </row>
    <row r="53" spans="1:39" ht="15.75" thickBot="1">
      <c r="A53" s="967"/>
      <c r="B53" s="952"/>
      <c r="C53" s="959"/>
      <c r="D53" s="959"/>
      <c r="E53" s="959"/>
      <c r="F53" s="920"/>
      <c r="G53" s="892">
        <f t="shared" si="8"/>
        <v>0</v>
      </c>
      <c r="H53" s="894">
        <f t="shared" si="7"/>
        <v>0</v>
      </c>
      <c r="I53" s="895"/>
      <c r="J53" s="895"/>
      <c r="K53" s="907"/>
      <c r="L53" s="907"/>
      <c r="M53" s="893"/>
      <c r="N53" s="770">
        <f t="shared" si="6"/>
        <v>0</v>
      </c>
      <c r="O53" s="897">
        <f t="shared" si="4"/>
        <v>0</v>
      </c>
      <c r="P53" s="898">
        <f t="shared" si="5"/>
        <v>0</v>
      </c>
      <c r="Q53" s="899">
        <f t="shared" si="1"/>
        <v>0</v>
      </c>
      <c r="R53" s="637"/>
      <c r="S53" s="213"/>
      <c r="T53" s="214"/>
      <c r="U53" s="212"/>
      <c r="V53" s="241"/>
      <c r="W53" s="262"/>
      <c r="X53" s="212"/>
      <c r="Y53" s="212"/>
      <c r="Z53" s="214"/>
      <c r="AA53" s="213"/>
      <c r="AB53" s="212"/>
      <c r="AC53" s="212"/>
      <c r="AD53" s="205"/>
      <c r="AE53" s="64"/>
      <c r="AF53" s="64"/>
      <c r="AG53" s="73"/>
      <c r="AH53" s="73"/>
      <c r="AI53" s="1228"/>
      <c r="AJ53" s="1232"/>
      <c r="AK53" s="41"/>
      <c r="AL53" s="41"/>
      <c r="AM53" s="41"/>
    </row>
    <row r="54" spans="1:39" ht="15.75" thickBot="1">
      <c r="A54" s="966"/>
      <c r="B54" s="953"/>
      <c r="C54" s="961"/>
      <c r="D54" s="961"/>
      <c r="E54" s="961"/>
      <c r="F54" s="920"/>
      <c r="G54" s="892">
        <f t="shared" si="8"/>
        <v>0</v>
      </c>
      <c r="H54" s="894">
        <f t="shared" si="7"/>
        <v>0</v>
      </c>
      <c r="I54" s="903"/>
      <c r="J54" s="903"/>
      <c r="K54" s="909"/>
      <c r="L54" s="909"/>
      <c r="M54" s="901"/>
      <c r="N54" s="770">
        <f t="shared" si="6"/>
        <v>0</v>
      </c>
      <c r="O54" s="897">
        <f t="shared" si="4"/>
        <v>0</v>
      </c>
      <c r="P54" s="898">
        <f t="shared" si="5"/>
        <v>0</v>
      </c>
      <c r="Q54" s="899">
        <f t="shared" si="1"/>
        <v>0</v>
      </c>
      <c r="R54" s="474"/>
      <c r="S54" s="452"/>
      <c r="T54" s="66"/>
      <c r="U54" s="444"/>
      <c r="V54" s="64"/>
      <c r="W54" s="563"/>
      <c r="X54" s="66"/>
      <c r="Y54" s="563"/>
      <c r="Z54" s="452"/>
      <c r="AA54" s="444"/>
      <c r="AB54" s="261"/>
      <c r="AC54" s="260"/>
      <c r="AD54" s="246"/>
      <c r="AE54" s="246"/>
      <c r="AF54" s="261"/>
      <c r="AG54" s="260"/>
      <c r="AH54" s="246"/>
      <c r="AI54" s="1226"/>
      <c r="AJ54" s="242"/>
      <c r="AK54" s="41"/>
      <c r="AL54" s="41"/>
      <c r="AM54" s="41"/>
    </row>
    <row r="55" spans="1:39" ht="15.75" thickBot="1">
      <c r="A55" s="967"/>
      <c r="B55" s="952"/>
      <c r="C55" s="949"/>
      <c r="D55" s="949"/>
      <c r="E55" s="949"/>
      <c r="F55" s="920"/>
      <c r="G55" s="892">
        <f t="shared" si="8"/>
        <v>0</v>
      </c>
      <c r="H55" s="894">
        <f t="shared" si="7"/>
        <v>0</v>
      </c>
      <c r="I55" s="900"/>
      <c r="J55" s="900"/>
      <c r="K55" s="908"/>
      <c r="L55" s="908"/>
      <c r="M55" s="609"/>
      <c r="N55" s="770">
        <f t="shared" si="6"/>
        <v>0</v>
      </c>
      <c r="O55" s="897">
        <f t="shared" si="4"/>
        <v>0</v>
      </c>
      <c r="P55" s="898">
        <f t="shared" si="5"/>
        <v>0</v>
      </c>
      <c r="Q55" s="899">
        <f t="shared" si="1"/>
        <v>0</v>
      </c>
      <c r="R55" s="605"/>
      <c r="S55" s="423"/>
      <c r="T55" s="424"/>
      <c r="U55" s="425"/>
      <c r="V55" s="234"/>
      <c r="W55" s="577"/>
      <c r="X55" s="236"/>
      <c r="Y55" s="235"/>
      <c r="Z55" s="235"/>
      <c r="AA55" s="518"/>
      <c r="AB55" s="236"/>
      <c r="AC55" s="235"/>
      <c r="AD55" s="239"/>
      <c r="AE55" s="518"/>
      <c r="AF55" s="237"/>
      <c r="AG55" s="238"/>
      <c r="AH55" s="238"/>
      <c r="AI55" s="1220"/>
      <c r="AJ55" s="238"/>
      <c r="AK55" s="41"/>
      <c r="AL55" s="41"/>
      <c r="AM55" s="41"/>
    </row>
    <row r="56" spans="1:39" ht="15.75" thickBot="1">
      <c r="A56" s="966"/>
      <c r="B56" s="953"/>
      <c r="C56" s="950"/>
      <c r="D56" s="950"/>
      <c r="E56" s="950"/>
      <c r="F56" s="917"/>
      <c r="G56" s="892">
        <f t="shared" si="8"/>
        <v>0</v>
      </c>
      <c r="H56" s="894">
        <f t="shared" si="7"/>
        <v>0</v>
      </c>
      <c r="I56" s="895"/>
      <c r="J56" s="895"/>
      <c r="K56" s="907"/>
      <c r="L56" s="907"/>
      <c r="M56" s="893"/>
      <c r="N56" s="770">
        <f t="shared" si="6"/>
        <v>0</v>
      </c>
      <c r="O56" s="897">
        <f t="shared" si="4"/>
        <v>0</v>
      </c>
      <c r="P56" s="898">
        <f t="shared" si="5"/>
        <v>0</v>
      </c>
      <c r="Q56" s="899">
        <f t="shared" si="1"/>
        <v>0</v>
      </c>
      <c r="R56" s="474"/>
      <c r="S56" s="336"/>
      <c r="T56" s="66"/>
      <c r="U56" s="444"/>
      <c r="V56" s="62"/>
      <c r="W56" s="563"/>
      <c r="X56" s="62"/>
      <c r="Y56" s="520"/>
      <c r="Z56" s="71"/>
      <c r="AA56" s="204"/>
      <c r="AB56" s="241"/>
      <c r="AC56" s="259"/>
      <c r="AD56" s="259"/>
      <c r="AE56" s="204"/>
      <c r="AF56" s="62"/>
      <c r="AG56" s="62"/>
      <c r="AH56" s="71"/>
      <c r="AI56" s="1221"/>
      <c r="AJ56" s="41"/>
      <c r="AK56" s="242"/>
      <c r="AL56" s="242"/>
      <c r="AM56" s="41"/>
    </row>
    <row r="57" spans="1:39" ht="15.75" thickBot="1">
      <c r="A57" s="966"/>
      <c r="B57" s="953"/>
      <c r="C57" s="950"/>
      <c r="D57" s="950"/>
      <c r="E57" s="950"/>
      <c r="F57" s="917"/>
      <c r="G57" s="892">
        <f t="shared" si="8"/>
        <v>0</v>
      </c>
      <c r="H57" s="894">
        <f t="shared" si="7"/>
        <v>0</v>
      </c>
      <c r="I57" s="895"/>
      <c r="J57" s="895"/>
      <c r="K57" s="907"/>
      <c r="L57" s="907"/>
      <c r="M57" s="893"/>
      <c r="N57" s="770">
        <f t="shared" si="6"/>
        <v>0</v>
      </c>
      <c r="O57" s="897">
        <f t="shared" si="4"/>
        <v>0</v>
      </c>
      <c r="P57" s="898">
        <f t="shared" si="5"/>
        <v>0</v>
      </c>
      <c r="Q57" s="899">
        <f t="shared" si="1"/>
        <v>0</v>
      </c>
      <c r="R57" s="474"/>
      <c r="S57" s="336"/>
      <c r="T57" s="66"/>
      <c r="U57" s="444"/>
      <c r="V57" s="62"/>
      <c r="W57" s="563"/>
      <c r="X57" s="66"/>
      <c r="Y57" s="563"/>
      <c r="Z57" s="336"/>
      <c r="AA57" s="444"/>
      <c r="AB57" s="64"/>
      <c r="AC57" s="336"/>
      <c r="AD57" s="563"/>
      <c r="AE57" s="444"/>
      <c r="AF57" s="66"/>
      <c r="AG57" s="336"/>
      <c r="AH57" s="563"/>
      <c r="AI57" s="1148"/>
      <c r="AJ57" s="41"/>
      <c r="AK57" s="41"/>
      <c r="AL57" s="41"/>
      <c r="AM57" s="41"/>
    </row>
    <row r="58" spans="1:39" ht="15.75" thickBot="1">
      <c r="A58" s="970"/>
      <c r="B58" s="956"/>
      <c r="C58" s="961"/>
      <c r="D58" s="961"/>
      <c r="E58" s="961"/>
      <c r="F58" s="920"/>
      <c r="G58" s="892">
        <f t="shared" si="8"/>
        <v>0</v>
      </c>
      <c r="H58" s="894">
        <f t="shared" si="7"/>
        <v>0</v>
      </c>
      <c r="I58" s="903"/>
      <c r="J58" s="903"/>
      <c r="K58" s="907"/>
      <c r="L58" s="909"/>
      <c r="M58" s="901"/>
      <c r="N58" s="770">
        <f t="shared" si="6"/>
        <v>0</v>
      </c>
      <c r="O58" s="897">
        <f t="shared" si="4"/>
        <v>0</v>
      </c>
      <c r="P58" s="898">
        <f t="shared" si="5"/>
        <v>0</v>
      </c>
      <c r="Q58" s="899">
        <f t="shared" si="1"/>
        <v>0</v>
      </c>
      <c r="R58" s="474"/>
      <c r="S58" s="452"/>
      <c r="T58" s="66"/>
      <c r="U58" s="444"/>
      <c r="V58" s="64"/>
      <c r="W58" s="563"/>
      <c r="X58" s="66"/>
      <c r="Y58" s="563"/>
      <c r="Z58" s="452"/>
      <c r="AA58" s="444"/>
      <c r="AB58" s="62"/>
      <c r="AC58" s="336"/>
      <c r="AD58" s="563"/>
      <c r="AE58" s="444"/>
      <c r="AF58" s="66"/>
      <c r="AG58" s="336"/>
      <c r="AH58" s="563"/>
      <c r="AI58" s="1148"/>
      <c r="AJ58" s="1154"/>
      <c r="AK58" s="41"/>
      <c r="AL58" s="41"/>
      <c r="AM58" s="41"/>
    </row>
    <row r="59" spans="1:41" ht="15.75" thickBot="1">
      <c r="A59" s="966"/>
      <c r="B59" s="953"/>
      <c r="C59" s="949"/>
      <c r="D59" s="949"/>
      <c r="E59" s="949"/>
      <c r="F59" s="918"/>
      <c r="G59" s="892">
        <f t="shared" si="8"/>
        <v>0</v>
      </c>
      <c r="H59" s="894">
        <f t="shared" si="7"/>
        <v>0</v>
      </c>
      <c r="I59" s="900"/>
      <c r="J59" s="900"/>
      <c r="K59" s="908"/>
      <c r="L59" s="908"/>
      <c r="M59" s="609"/>
      <c r="N59" s="770">
        <f t="shared" si="6"/>
        <v>0</v>
      </c>
      <c r="O59" s="897">
        <f t="shared" si="4"/>
        <v>0</v>
      </c>
      <c r="P59" s="898">
        <f t="shared" si="5"/>
        <v>0</v>
      </c>
      <c r="Q59" s="899">
        <f t="shared" si="1"/>
        <v>0</v>
      </c>
      <c r="R59" s="605"/>
      <c r="S59" s="423"/>
      <c r="T59" s="424"/>
      <c r="U59" s="425"/>
      <c r="V59" s="655"/>
      <c r="W59" s="622"/>
      <c r="X59" s="531"/>
      <c r="Y59" s="750"/>
      <c r="Z59" s="751"/>
      <c r="AA59" s="752"/>
      <c r="AB59" s="518"/>
      <c r="AC59" s="236"/>
      <c r="AD59" s="235"/>
      <c r="AE59" s="239"/>
      <c r="AF59" s="518"/>
      <c r="AG59" s="237"/>
      <c r="AH59" s="238"/>
      <c r="AI59" s="1220"/>
      <c r="AJ59" s="41"/>
      <c r="AK59" s="239"/>
      <c r="AL59" s="239"/>
      <c r="AM59" s="1157"/>
      <c r="AN59" s="337"/>
      <c r="AO59" s="337"/>
    </row>
    <row r="60" spans="1:39" ht="15.75" thickBot="1">
      <c r="A60" s="966"/>
      <c r="B60" s="953"/>
      <c r="C60" s="959"/>
      <c r="D60" s="959"/>
      <c r="E60" s="959"/>
      <c r="F60" s="917"/>
      <c r="G60" s="892">
        <f t="shared" si="8"/>
        <v>0</v>
      </c>
      <c r="H60" s="894">
        <f t="shared" si="7"/>
        <v>0</v>
      </c>
      <c r="I60" s="902"/>
      <c r="J60" s="902"/>
      <c r="K60" s="907"/>
      <c r="L60" s="907"/>
      <c r="M60" s="893"/>
      <c r="N60" s="770">
        <f t="shared" si="6"/>
        <v>0</v>
      </c>
      <c r="O60" s="897">
        <f t="shared" si="4"/>
        <v>0</v>
      </c>
      <c r="P60" s="898">
        <f t="shared" si="5"/>
        <v>0</v>
      </c>
      <c r="Q60" s="899">
        <f t="shared" si="1"/>
        <v>0</v>
      </c>
      <c r="R60" s="417"/>
      <c r="S60" s="73"/>
      <c r="T60" s="64"/>
      <c r="U60" s="205"/>
      <c r="V60" s="64"/>
      <c r="W60" s="563"/>
      <c r="X60" s="66"/>
      <c r="Y60" s="520"/>
      <c r="Z60" s="575"/>
      <c r="AA60" s="205"/>
      <c r="AB60" s="214"/>
      <c r="AC60" s="213"/>
      <c r="AD60" s="242"/>
      <c r="AE60" s="242"/>
      <c r="AF60" s="214"/>
      <c r="AG60" s="213"/>
      <c r="AH60" s="242"/>
      <c r="AI60" s="1223"/>
      <c r="AJ60" s="41"/>
      <c r="AK60" s="41"/>
      <c r="AL60" s="41"/>
      <c r="AM60" s="41"/>
    </row>
    <row r="61" spans="1:40" ht="15.75" thickBot="1">
      <c r="A61" s="968"/>
      <c r="B61" s="953"/>
      <c r="C61" s="959"/>
      <c r="D61" s="959"/>
      <c r="E61" s="959"/>
      <c r="F61" s="917"/>
      <c r="G61" s="892">
        <f t="shared" si="8"/>
        <v>0</v>
      </c>
      <c r="H61" s="894">
        <f t="shared" si="7"/>
        <v>0</v>
      </c>
      <c r="I61" s="895"/>
      <c r="J61" s="895"/>
      <c r="K61" s="907"/>
      <c r="L61" s="907"/>
      <c r="M61" s="893"/>
      <c r="N61" s="770">
        <f t="shared" si="6"/>
        <v>0</v>
      </c>
      <c r="O61" s="897">
        <f t="shared" si="4"/>
        <v>0</v>
      </c>
      <c r="P61" s="898">
        <f t="shared" si="5"/>
        <v>0</v>
      </c>
      <c r="Q61" s="899">
        <f t="shared" si="1"/>
        <v>0</v>
      </c>
      <c r="R61" s="417"/>
      <c r="S61" s="73"/>
      <c r="T61" s="64"/>
      <c r="U61" s="205"/>
      <c r="V61" s="64"/>
      <c r="W61" s="563"/>
      <c r="X61" s="66"/>
      <c r="Y61" s="520"/>
      <c r="Z61" s="575"/>
      <c r="AA61" s="205"/>
      <c r="AB61" s="64"/>
      <c r="AC61" s="73"/>
      <c r="AD61" s="521"/>
      <c r="AE61" s="205"/>
      <c r="AF61" s="64"/>
      <c r="AG61" s="73"/>
      <c r="AH61" s="521"/>
      <c r="AI61" s="1222"/>
      <c r="AJ61" s="41"/>
      <c r="AK61" s="1232"/>
      <c r="AL61" s="1232"/>
      <c r="AM61" s="1232"/>
      <c r="AN61" s="63"/>
    </row>
    <row r="62" spans="1:39" ht="15.75" thickBot="1">
      <c r="A62" s="967"/>
      <c r="B62" s="952"/>
      <c r="C62" s="949"/>
      <c r="D62" s="949"/>
      <c r="E62" s="949"/>
      <c r="F62" s="920"/>
      <c r="G62" s="892">
        <f t="shared" si="8"/>
        <v>0</v>
      </c>
      <c r="H62" s="894">
        <f t="shared" si="7"/>
        <v>0</v>
      </c>
      <c r="I62" s="900"/>
      <c r="J62" s="900"/>
      <c r="K62" s="908"/>
      <c r="L62" s="908"/>
      <c r="M62" s="609"/>
      <c r="N62" s="770">
        <f t="shared" si="6"/>
        <v>0</v>
      </c>
      <c r="O62" s="897">
        <f t="shared" si="4"/>
        <v>0</v>
      </c>
      <c r="P62" s="898">
        <f t="shared" si="5"/>
        <v>0</v>
      </c>
      <c r="Q62" s="899">
        <f t="shared" si="1"/>
        <v>0</v>
      </c>
      <c r="R62" s="605"/>
      <c r="S62" s="423"/>
      <c r="T62" s="424"/>
      <c r="U62" s="425"/>
      <c r="V62" s="234"/>
      <c r="W62" s="577"/>
      <c r="X62" s="236"/>
      <c r="Y62" s="235"/>
      <c r="Z62" s="235"/>
      <c r="AA62" s="518"/>
      <c r="AB62" s="236"/>
      <c r="AC62" s="235"/>
      <c r="AD62" s="239"/>
      <c r="AE62" s="518"/>
      <c r="AF62" s="237"/>
      <c r="AG62" s="238"/>
      <c r="AH62" s="238"/>
      <c r="AI62" s="1220"/>
      <c r="AJ62" s="238"/>
      <c r="AK62" s="41"/>
      <c r="AL62" s="41"/>
      <c r="AM62" s="41"/>
    </row>
    <row r="63" spans="1:40" ht="15.75" thickBot="1">
      <c r="A63" s="966"/>
      <c r="B63" s="953"/>
      <c r="C63" s="959"/>
      <c r="D63" s="959"/>
      <c r="E63" s="959"/>
      <c r="F63" s="917"/>
      <c r="G63" s="892">
        <f aca="true" t="shared" si="9" ref="G63:G75">N63+O63+P63+Q63</f>
        <v>0</v>
      </c>
      <c r="H63" s="894">
        <f t="shared" si="7"/>
        <v>0</v>
      </c>
      <c r="I63" s="895"/>
      <c r="J63" s="895"/>
      <c r="K63" s="907"/>
      <c r="L63" s="907"/>
      <c r="M63" s="893"/>
      <c r="N63" s="770">
        <f t="shared" si="6"/>
        <v>0</v>
      </c>
      <c r="O63" s="897">
        <f t="shared" si="4"/>
        <v>0</v>
      </c>
      <c r="P63" s="898">
        <f t="shared" si="5"/>
        <v>0</v>
      </c>
      <c r="Q63" s="899">
        <f aca="true" t="shared" si="10" ref="Q63:Q75">T63+X63+AF63+V63</f>
        <v>0</v>
      </c>
      <c r="R63" s="417"/>
      <c r="S63" s="73"/>
      <c r="T63" s="64"/>
      <c r="U63" s="205"/>
      <c r="V63" s="62"/>
      <c r="W63" s="563"/>
      <c r="X63" s="66"/>
      <c r="Y63" s="520"/>
      <c r="Z63" s="73"/>
      <c r="AA63" s="205"/>
      <c r="AB63" s="214"/>
      <c r="AC63" s="213"/>
      <c r="AD63" s="212"/>
      <c r="AE63" s="212"/>
      <c r="AF63" s="214"/>
      <c r="AG63" s="213"/>
      <c r="AH63" s="212"/>
      <c r="AI63" s="1219"/>
      <c r="AJ63" s="41"/>
      <c r="AK63" s="238"/>
      <c r="AL63" s="238"/>
      <c r="AM63" s="238"/>
      <c r="AN63" s="248"/>
    </row>
    <row r="64" spans="1:41" ht="15.75" thickBot="1">
      <c r="A64" s="966"/>
      <c r="B64" s="953"/>
      <c r="C64" s="961"/>
      <c r="D64" s="961"/>
      <c r="E64" s="950"/>
      <c r="F64" s="918"/>
      <c r="G64" s="892">
        <f t="shared" si="9"/>
        <v>0</v>
      </c>
      <c r="H64" s="894">
        <f aca="true" t="shared" si="11" ref="H64:H75">I64+J64+K64+L64+N64+P64+Q64</f>
        <v>0</v>
      </c>
      <c r="I64" s="903"/>
      <c r="J64" s="903"/>
      <c r="K64" s="909"/>
      <c r="L64" s="909"/>
      <c r="M64" s="901"/>
      <c r="N64" s="896">
        <f aca="true" t="shared" si="12" ref="N64:N75">S64+Z64+AC64+AG64</f>
        <v>0</v>
      </c>
      <c r="O64" s="897">
        <f aca="true" t="shared" si="13" ref="O64:O75">U64+AA64+AE64</f>
        <v>0</v>
      </c>
      <c r="P64" s="898">
        <f aca="true" t="shared" si="14" ref="P64:P75">R64+W64+Y64+AD64+AH64</f>
        <v>0</v>
      </c>
      <c r="Q64" s="899">
        <f t="shared" si="10"/>
        <v>0</v>
      </c>
      <c r="R64" s="474"/>
      <c r="S64" s="452"/>
      <c r="T64" s="66"/>
      <c r="U64" s="444"/>
      <c r="V64" s="64"/>
      <c r="W64" s="563"/>
      <c r="X64" s="66"/>
      <c r="Y64" s="563"/>
      <c r="Z64" s="452"/>
      <c r="AA64" s="444"/>
      <c r="AB64" s="62"/>
      <c r="AC64" s="336"/>
      <c r="AD64" s="563"/>
      <c r="AE64" s="444"/>
      <c r="AF64" s="66"/>
      <c r="AG64" s="336"/>
      <c r="AH64" s="563"/>
      <c r="AI64" s="1148"/>
      <c r="AJ64" s="41"/>
      <c r="AK64" s="1138"/>
      <c r="AL64" s="1138"/>
      <c r="AM64" s="1138"/>
      <c r="AN64" s="317"/>
      <c r="AO64" s="317"/>
    </row>
    <row r="65" spans="1:40" ht="15.75" thickBot="1">
      <c r="A65" s="968"/>
      <c r="B65" s="953"/>
      <c r="C65" s="949"/>
      <c r="D65" s="949"/>
      <c r="E65" s="949"/>
      <c r="F65" s="918"/>
      <c r="G65" s="892">
        <f t="shared" si="9"/>
        <v>0</v>
      </c>
      <c r="H65" s="894">
        <f t="shared" si="11"/>
        <v>0</v>
      </c>
      <c r="I65" s="900"/>
      <c r="J65" s="900"/>
      <c r="K65" s="908"/>
      <c r="L65" s="908"/>
      <c r="M65" s="609"/>
      <c r="N65" s="896">
        <f t="shared" si="12"/>
        <v>0</v>
      </c>
      <c r="O65" s="897">
        <f t="shared" si="13"/>
        <v>0</v>
      </c>
      <c r="P65" s="898">
        <f t="shared" si="14"/>
        <v>0</v>
      </c>
      <c r="Q65" s="899">
        <f t="shared" si="10"/>
        <v>0</v>
      </c>
      <c r="R65" s="605"/>
      <c r="S65" s="423"/>
      <c r="T65" s="424"/>
      <c r="U65" s="425"/>
      <c r="V65" s="64"/>
      <c r="W65" s="563"/>
      <c r="X65" s="62"/>
      <c r="Y65" s="521"/>
      <c r="Z65" s="73"/>
      <c r="AA65" s="205"/>
      <c r="AB65" s="213"/>
      <c r="AC65" s="73"/>
      <c r="AD65" s="212"/>
      <c r="AE65" s="205"/>
      <c r="AF65" s="64"/>
      <c r="AG65" s="64"/>
      <c r="AH65" s="73"/>
      <c r="AI65" s="1228"/>
      <c r="AJ65" s="238"/>
      <c r="AK65" s="1138"/>
      <c r="AL65" s="1138"/>
      <c r="AM65" s="1138"/>
      <c r="AN65" s="317"/>
    </row>
    <row r="66" spans="1:39" ht="15.75" thickBot="1">
      <c r="A66" s="966"/>
      <c r="B66" s="953"/>
      <c r="C66" s="949"/>
      <c r="D66" s="949"/>
      <c r="E66" s="949"/>
      <c r="F66" s="918"/>
      <c r="G66" s="892">
        <f t="shared" si="9"/>
        <v>0</v>
      </c>
      <c r="H66" s="894">
        <f t="shared" si="11"/>
        <v>0</v>
      </c>
      <c r="I66" s="900"/>
      <c r="J66" s="900"/>
      <c r="K66" s="908"/>
      <c r="L66" s="908"/>
      <c r="M66" s="609"/>
      <c r="N66" s="896">
        <f t="shared" si="12"/>
        <v>0</v>
      </c>
      <c r="O66" s="897">
        <f t="shared" si="13"/>
        <v>0</v>
      </c>
      <c r="P66" s="898">
        <f t="shared" si="14"/>
        <v>0</v>
      </c>
      <c r="Q66" s="899">
        <f t="shared" si="10"/>
        <v>0</v>
      </c>
      <c r="R66" s="605"/>
      <c r="S66" s="423"/>
      <c r="T66" s="424"/>
      <c r="U66" s="425"/>
      <c r="V66" s="234"/>
      <c r="W66" s="577"/>
      <c r="X66" s="236"/>
      <c r="Y66" s="235"/>
      <c r="Z66" s="235"/>
      <c r="AA66" s="518"/>
      <c r="AB66" s="236"/>
      <c r="AC66" s="235"/>
      <c r="AD66" s="239"/>
      <c r="AE66" s="518"/>
      <c r="AF66" s="237"/>
      <c r="AG66" s="238"/>
      <c r="AH66" s="238"/>
      <c r="AI66" s="1220"/>
      <c r="AJ66" s="41"/>
      <c r="AK66" s="41"/>
      <c r="AL66" s="41"/>
      <c r="AM66" s="41"/>
    </row>
    <row r="67" spans="1:39" ht="15.75" thickBot="1">
      <c r="A67" s="966"/>
      <c r="B67" s="953"/>
      <c r="C67" s="959"/>
      <c r="D67" s="959"/>
      <c r="E67" s="959"/>
      <c r="F67" s="917"/>
      <c r="G67" s="892">
        <f t="shared" si="9"/>
        <v>0</v>
      </c>
      <c r="H67" s="894">
        <f t="shared" si="11"/>
        <v>0</v>
      </c>
      <c r="I67" s="902"/>
      <c r="J67" s="902"/>
      <c r="K67" s="907"/>
      <c r="L67" s="907"/>
      <c r="M67" s="893"/>
      <c r="N67" s="896">
        <f t="shared" si="12"/>
        <v>0</v>
      </c>
      <c r="O67" s="897">
        <f t="shared" si="13"/>
        <v>0</v>
      </c>
      <c r="P67" s="898">
        <f t="shared" si="14"/>
        <v>0</v>
      </c>
      <c r="Q67" s="899">
        <f t="shared" si="10"/>
        <v>0</v>
      </c>
      <c r="R67" s="417"/>
      <c r="S67" s="73"/>
      <c r="T67" s="64"/>
      <c r="U67" s="205"/>
      <c r="V67" s="64"/>
      <c r="W67" s="563"/>
      <c r="X67" s="66"/>
      <c r="Y67" s="520"/>
      <c r="Z67" s="575"/>
      <c r="AA67" s="205"/>
      <c r="AB67" s="64"/>
      <c r="AC67" s="73"/>
      <c r="AD67" s="521"/>
      <c r="AE67" s="205"/>
      <c r="AF67" s="64"/>
      <c r="AG67" s="73"/>
      <c r="AH67" s="521"/>
      <c r="AI67" s="1222"/>
      <c r="AJ67" s="41"/>
      <c r="AK67" s="41"/>
      <c r="AL67" s="41"/>
      <c r="AM67" s="41"/>
    </row>
    <row r="68" spans="1:39" ht="15.75" thickBot="1">
      <c r="A68" s="966"/>
      <c r="B68" s="953"/>
      <c r="C68" s="949"/>
      <c r="D68" s="949"/>
      <c r="E68" s="949"/>
      <c r="F68" s="918"/>
      <c r="G68" s="892">
        <f t="shared" si="9"/>
        <v>0</v>
      </c>
      <c r="H68" s="894">
        <f t="shared" si="11"/>
        <v>0</v>
      </c>
      <c r="I68" s="900"/>
      <c r="J68" s="900"/>
      <c r="K68" s="908"/>
      <c r="L68" s="908"/>
      <c r="M68" s="609"/>
      <c r="N68" s="896">
        <f t="shared" si="12"/>
        <v>0</v>
      </c>
      <c r="O68" s="897">
        <f t="shared" si="13"/>
        <v>0</v>
      </c>
      <c r="P68" s="898">
        <f t="shared" si="14"/>
        <v>0</v>
      </c>
      <c r="Q68" s="899">
        <f t="shared" si="10"/>
        <v>0</v>
      </c>
      <c r="R68" s="605"/>
      <c r="S68" s="423"/>
      <c r="T68" s="424"/>
      <c r="U68" s="425"/>
      <c r="V68" s="655"/>
      <c r="W68" s="622"/>
      <c r="X68" s="531"/>
      <c r="Y68" s="750"/>
      <c r="Z68" s="751"/>
      <c r="AA68" s="752"/>
      <c r="AB68" s="533"/>
      <c r="AC68" s="768"/>
      <c r="AD68" s="750"/>
      <c r="AE68" s="204"/>
      <c r="AF68" s="518"/>
      <c r="AG68" s="237"/>
      <c r="AH68" s="238"/>
      <c r="AI68" s="1220"/>
      <c r="AJ68" s="41"/>
      <c r="AK68" s="41"/>
      <c r="AL68" s="41"/>
      <c r="AM68" s="41"/>
    </row>
    <row r="69" spans="1:39" ht="15.75" thickBot="1">
      <c r="A69" s="966"/>
      <c r="B69" s="953"/>
      <c r="C69" s="949"/>
      <c r="D69" s="949"/>
      <c r="E69" s="949"/>
      <c r="F69" s="918"/>
      <c r="G69" s="892">
        <f t="shared" si="9"/>
        <v>0</v>
      </c>
      <c r="H69" s="894">
        <f t="shared" si="11"/>
        <v>0</v>
      </c>
      <c r="I69" s="900"/>
      <c r="J69" s="900"/>
      <c r="K69" s="908"/>
      <c r="L69" s="908"/>
      <c r="M69" s="609"/>
      <c r="N69" s="896">
        <f t="shared" si="12"/>
        <v>0</v>
      </c>
      <c r="O69" s="897">
        <f t="shared" si="13"/>
        <v>0</v>
      </c>
      <c r="P69" s="898">
        <f t="shared" si="14"/>
        <v>0</v>
      </c>
      <c r="Q69" s="899">
        <f t="shared" si="10"/>
        <v>0</v>
      </c>
      <c r="R69" s="605"/>
      <c r="S69" s="423"/>
      <c r="T69" s="424"/>
      <c r="U69" s="425"/>
      <c r="V69" s="654"/>
      <c r="W69" s="622"/>
      <c r="X69" s="531"/>
      <c r="Y69" s="746"/>
      <c r="Z69" s="731"/>
      <c r="AA69" s="734"/>
      <c r="AB69" s="602"/>
      <c r="AC69" s="600"/>
      <c r="AD69" s="601"/>
      <c r="AE69" s="239"/>
      <c r="AF69" s="602"/>
      <c r="AG69" s="603"/>
      <c r="AH69" s="604"/>
      <c r="AI69" s="1224"/>
      <c r="AJ69" s="41"/>
      <c r="AK69" s="41"/>
      <c r="AL69" s="41"/>
      <c r="AM69" s="41"/>
    </row>
    <row r="70" spans="1:39" ht="15.75" thickBot="1">
      <c r="A70" s="966"/>
      <c r="B70" s="953"/>
      <c r="C70" s="961"/>
      <c r="D70" s="961"/>
      <c r="E70" s="961"/>
      <c r="F70" s="918"/>
      <c r="G70" s="892">
        <f t="shared" si="9"/>
        <v>0</v>
      </c>
      <c r="H70" s="894">
        <f t="shared" si="11"/>
        <v>0</v>
      </c>
      <c r="I70" s="903"/>
      <c r="J70" s="903"/>
      <c r="K70" s="909"/>
      <c r="L70" s="909"/>
      <c r="M70" s="901"/>
      <c r="N70" s="896">
        <f t="shared" si="12"/>
        <v>0</v>
      </c>
      <c r="O70" s="897">
        <f t="shared" si="13"/>
        <v>0</v>
      </c>
      <c r="P70" s="898">
        <f t="shared" si="14"/>
        <v>0</v>
      </c>
      <c r="Q70" s="899">
        <f t="shared" si="10"/>
        <v>0</v>
      </c>
      <c r="R70" s="474"/>
      <c r="S70" s="452"/>
      <c r="T70" s="66"/>
      <c r="U70" s="444"/>
      <c r="V70" s="64"/>
      <c r="W70" s="563"/>
      <c r="X70" s="66"/>
      <c r="Y70" s="563"/>
      <c r="Z70" s="452"/>
      <c r="AA70" s="444"/>
      <c r="AB70" s="62"/>
      <c r="AC70" s="336"/>
      <c r="AD70" s="563"/>
      <c r="AE70" s="444"/>
      <c r="AF70" s="66"/>
      <c r="AG70" s="336"/>
      <c r="AH70" s="563"/>
      <c r="AI70" s="1148"/>
      <c r="AJ70" s="41"/>
      <c r="AK70" s="41"/>
      <c r="AL70" s="41"/>
      <c r="AM70" s="41"/>
    </row>
    <row r="71" spans="1:39" ht="15.75" thickBot="1">
      <c r="A71" s="966"/>
      <c r="B71" s="953"/>
      <c r="C71" s="949"/>
      <c r="D71" s="949"/>
      <c r="E71" s="949"/>
      <c r="F71" s="918"/>
      <c r="G71" s="892">
        <f t="shared" si="9"/>
        <v>0</v>
      </c>
      <c r="H71" s="894">
        <f t="shared" si="11"/>
        <v>0</v>
      </c>
      <c r="I71" s="900"/>
      <c r="J71" s="900"/>
      <c r="K71" s="908"/>
      <c r="L71" s="908"/>
      <c r="M71" s="609"/>
      <c r="N71" s="896">
        <f t="shared" si="12"/>
        <v>0</v>
      </c>
      <c r="O71" s="897">
        <f t="shared" si="13"/>
        <v>0</v>
      </c>
      <c r="P71" s="898">
        <f t="shared" si="14"/>
        <v>0</v>
      </c>
      <c r="Q71" s="899">
        <f t="shared" si="10"/>
        <v>0</v>
      </c>
      <c r="R71" s="605"/>
      <c r="S71" s="423"/>
      <c r="T71" s="424"/>
      <c r="U71" s="425"/>
      <c r="V71" s="655"/>
      <c r="W71" s="622"/>
      <c r="X71" s="531"/>
      <c r="Y71" s="750"/>
      <c r="Z71" s="751"/>
      <c r="AA71" s="752"/>
      <c r="AB71" s="533"/>
      <c r="AC71" s="768"/>
      <c r="AD71" s="750"/>
      <c r="AE71" s="204"/>
      <c r="AF71" s="518"/>
      <c r="AG71" s="237"/>
      <c r="AH71" s="238"/>
      <c r="AI71" s="1220"/>
      <c r="AJ71" s="41"/>
      <c r="AK71" s="41"/>
      <c r="AL71" s="41"/>
      <c r="AM71" s="41"/>
    </row>
    <row r="72" spans="1:39" ht="15.75" thickBot="1">
      <c r="A72" s="968"/>
      <c r="B72" s="953"/>
      <c r="C72" s="949"/>
      <c r="D72" s="949"/>
      <c r="E72" s="949"/>
      <c r="F72" s="918"/>
      <c r="G72" s="892">
        <f t="shared" si="9"/>
        <v>0</v>
      </c>
      <c r="H72" s="894">
        <f t="shared" si="11"/>
        <v>0</v>
      </c>
      <c r="I72" s="900"/>
      <c r="J72" s="900"/>
      <c r="K72" s="908"/>
      <c r="L72" s="908"/>
      <c r="M72" s="609"/>
      <c r="N72" s="896">
        <f t="shared" si="12"/>
        <v>0</v>
      </c>
      <c r="O72" s="897">
        <f t="shared" si="13"/>
        <v>0</v>
      </c>
      <c r="P72" s="898">
        <f t="shared" si="14"/>
        <v>0</v>
      </c>
      <c r="Q72" s="899">
        <f t="shared" si="10"/>
        <v>0</v>
      </c>
      <c r="R72" s="851"/>
      <c r="S72" s="493"/>
      <c r="T72" s="495"/>
      <c r="U72" s="493"/>
      <c r="V72" s="392"/>
      <c r="W72" s="41"/>
      <c r="X72" s="41"/>
      <c r="Y72" s="41"/>
      <c r="Z72" s="41"/>
      <c r="AA72" s="495"/>
      <c r="AB72" s="41"/>
      <c r="AC72" s="41"/>
      <c r="AD72" s="41"/>
      <c r="AE72" s="41"/>
      <c r="AF72" s="41"/>
      <c r="AG72" s="41"/>
      <c r="AH72" s="41"/>
      <c r="AI72" s="1225"/>
      <c r="AJ72" s="41"/>
      <c r="AK72" s="41"/>
      <c r="AL72" s="41"/>
      <c r="AM72" s="41"/>
    </row>
    <row r="73" spans="1:39" ht="15.75" thickBot="1">
      <c r="A73" s="955"/>
      <c r="B73" s="953"/>
      <c r="C73" s="961"/>
      <c r="D73" s="961"/>
      <c r="E73" s="961"/>
      <c r="F73" s="920"/>
      <c r="G73" s="892">
        <f t="shared" si="9"/>
        <v>0</v>
      </c>
      <c r="H73" s="894">
        <f t="shared" si="11"/>
        <v>0</v>
      </c>
      <c r="I73" s="903"/>
      <c r="J73" s="903"/>
      <c r="K73" s="909"/>
      <c r="L73" s="909"/>
      <c r="M73" s="901"/>
      <c r="N73" s="896">
        <f t="shared" si="12"/>
        <v>0</v>
      </c>
      <c r="O73" s="897">
        <f t="shared" si="13"/>
        <v>0</v>
      </c>
      <c r="P73" s="898">
        <f t="shared" si="14"/>
        <v>0</v>
      </c>
      <c r="Q73" s="899">
        <f t="shared" si="10"/>
        <v>0</v>
      </c>
      <c r="R73" s="474"/>
      <c r="S73" s="452"/>
      <c r="T73" s="66"/>
      <c r="U73" s="444"/>
      <c r="V73" s="64"/>
      <c r="W73" s="563"/>
      <c r="X73" s="66"/>
      <c r="Y73" s="563"/>
      <c r="Z73" s="452"/>
      <c r="AA73" s="444"/>
      <c r="AB73" s="62"/>
      <c r="AC73" s="336"/>
      <c r="AD73" s="563"/>
      <c r="AE73" s="444"/>
      <c r="AF73" s="66"/>
      <c r="AG73" s="336"/>
      <c r="AH73" s="563"/>
      <c r="AI73" s="1148"/>
      <c r="AJ73" s="242"/>
      <c r="AK73" s="41"/>
      <c r="AL73" s="41"/>
      <c r="AM73" s="41"/>
    </row>
    <row r="74" spans="1:39" ht="15.75" thickBot="1">
      <c r="A74" s="971"/>
      <c r="B74" s="952"/>
      <c r="C74" s="949"/>
      <c r="D74" s="949"/>
      <c r="E74" s="949"/>
      <c r="F74" s="918"/>
      <c r="G74" s="892">
        <f t="shared" si="9"/>
        <v>0</v>
      </c>
      <c r="H74" s="894">
        <f t="shared" si="11"/>
        <v>0</v>
      </c>
      <c r="I74" s="900"/>
      <c r="J74" s="900"/>
      <c r="K74" s="908"/>
      <c r="L74" s="908"/>
      <c r="M74" s="609"/>
      <c r="N74" s="896">
        <f t="shared" si="12"/>
        <v>0</v>
      </c>
      <c r="O74" s="897">
        <f t="shared" si="13"/>
        <v>0</v>
      </c>
      <c r="P74" s="898">
        <f t="shared" si="14"/>
        <v>0</v>
      </c>
      <c r="Q74" s="899">
        <f t="shared" si="10"/>
        <v>0</v>
      </c>
      <c r="R74" s="605"/>
      <c r="S74" s="423"/>
      <c r="T74" s="424"/>
      <c r="U74" s="425"/>
      <c r="V74" s="622"/>
      <c r="W74" s="654"/>
      <c r="X74" s="234"/>
      <c r="Y74" s="600"/>
      <c r="Z74" s="601"/>
      <c r="AA74" s="601"/>
      <c r="AB74" s="602"/>
      <c r="AC74" s="600"/>
      <c r="AD74" s="601"/>
      <c r="AE74" s="239"/>
      <c r="AF74" s="602"/>
      <c r="AG74" s="603"/>
      <c r="AH74" s="604"/>
      <c r="AI74" s="1224"/>
      <c r="AJ74" s="238"/>
      <c r="AK74" s="41"/>
      <c r="AL74" s="41"/>
      <c r="AM74" s="41"/>
    </row>
    <row r="75" spans="1:39" ht="15.75" thickBot="1">
      <c r="A75" s="972"/>
      <c r="B75" s="957"/>
      <c r="C75" s="963"/>
      <c r="D75" s="963"/>
      <c r="E75" s="964"/>
      <c r="F75" s="941"/>
      <c r="G75" s="892">
        <f t="shared" si="9"/>
        <v>0</v>
      </c>
      <c r="H75" s="894">
        <f t="shared" si="11"/>
        <v>0</v>
      </c>
      <c r="I75" s="900"/>
      <c r="J75" s="900"/>
      <c r="K75" s="908"/>
      <c r="L75" s="908"/>
      <c r="M75" s="609"/>
      <c r="N75" s="896">
        <f t="shared" si="12"/>
        <v>0</v>
      </c>
      <c r="O75" s="897">
        <f t="shared" si="13"/>
        <v>0</v>
      </c>
      <c r="P75" s="898">
        <f t="shared" si="14"/>
        <v>0</v>
      </c>
      <c r="Q75" s="899">
        <f t="shared" si="10"/>
        <v>0</v>
      </c>
      <c r="R75" s="942"/>
      <c r="S75" s="632"/>
      <c r="T75" s="633"/>
      <c r="U75" s="634"/>
      <c r="V75" s="943"/>
      <c r="W75" s="623"/>
      <c r="X75" s="635"/>
      <c r="Y75" s="944"/>
      <c r="Z75" s="945"/>
      <c r="AA75" s="946"/>
      <c r="AB75" s="947"/>
      <c r="AC75" s="853"/>
      <c r="AD75" s="854"/>
      <c r="AE75" s="636"/>
      <c r="AF75" s="855"/>
      <c r="AG75" s="856"/>
      <c r="AH75" s="857"/>
      <c r="AI75" s="1231"/>
      <c r="AJ75" s="41"/>
      <c r="AK75" s="41"/>
      <c r="AL75" s="41"/>
      <c r="AM75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ABA</cp:lastModifiedBy>
  <cp:lastPrinted>2013-05-15T18:09:25Z</cp:lastPrinted>
  <dcterms:created xsi:type="dcterms:W3CDTF">2011-06-06T17:54:26Z</dcterms:created>
  <dcterms:modified xsi:type="dcterms:W3CDTF">2015-06-26T16:34:19Z</dcterms:modified>
  <cp:category/>
  <cp:version/>
  <cp:contentType/>
  <cp:contentStatus/>
</cp:coreProperties>
</file>